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7. JULIO\CL 75 - CR 52\"/>
    </mc:Choice>
  </mc:AlternateContent>
  <bookViews>
    <workbookView xWindow="240" yWindow="90" windowWidth="9135" windowHeight="4965" tabRatio="736"/>
  </bookViews>
  <sheets>
    <sheet name="G-2" sheetId="4684" r:id="rId1"/>
    <sheet name="G-3A" sheetId="4677" r:id="rId2"/>
    <sheet name="G-3B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'G-3A'!$A$1:$U$58</definedName>
    <definedName name="_xlnm.Print_Area" localSheetId="2">'G-3B'!$A$1:$U$58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77" l="1"/>
  <c r="M11" i="4677"/>
  <c r="M12" i="4677"/>
  <c r="M13" i="4677"/>
  <c r="M14" i="4677"/>
  <c r="M15" i="4677"/>
  <c r="M16" i="4677"/>
  <c r="M17" i="4677"/>
  <c r="M18" i="4677"/>
  <c r="M19" i="4677"/>
  <c r="M20" i="4677"/>
  <c r="M21" i="4677"/>
  <c r="M22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Y27" i="4688"/>
  <c r="Z27" i="4688"/>
  <c r="AA27" i="4688"/>
  <c r="AB27" i="4688"/>
  <c r="X27" i="4688"/>
  <c r="W27" i="4688"/>
  <c r="V27" i="4688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U27" i="4688"/>
  <c r="T27" i="4688"/>
  <c r="S27" i="4688"/>
  <c r="R27" i="4688"/>
  <c r="Q27" i="4688"/>
  <c r="P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6" i="4689" l="1"/>
  <c r="AO24" i="4688" s="1"/>
  <c r="J33" i="4689"/>
  <c r="Z24" i="4688" s="1"/>
  <c r="J30" i="4689"/>
  <c r="J24" i="4688" s="1"/>
  <c r="J43" i="4689"/>
  <c r="J34" i="4689"/>
  <c r="AF24" i="4688" s="1"/>
  <c r="J28" i="4689"/>
  <c r="D24" i="4688" s="1"/>
  <c r="J25" i="4689"/>
  <c r="AF19" i="4688" s="1"/>
  <c r="J22" i="4689"/>
  <c r="P19" i="4688" s="1"/>
  <c r="J20" i="4689"/>
  <c r="G19" i="4688" s="1"/>
  <c r="J24" i="4689"/>
  <c r="Z19" i="4688" s="1"/>
  <c r="J32" i="4689"/>
  <c r="U24" i="4688" s="1"/>
  <c r="J26" i="4689"/>
  <c r="AK19" i="4688" s="1"/>
  <c r="T17" i="4681"/>
  <c r="J31" i="4689"/>
  <c r="P24" i="4688" s="1"/>
  <c r="J23" i="4689"/>
  <c r="U19" i="4688" s="1"/>
  <c r="J40" i="4689"/>
  <c r="P29" i="4688" s="1"/>
  <c r="J37" i="4689"/>
  <c r="D2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AL28" i="4688"/>
  <c r="BZ18" i="4688" s="1"/>
  <c r="AN28" i="4688"/>
  <c r="CB18" i="4688" s="1"/>
  <c r="J44" i="4689"/>
  <c r="AF29" i="4688"/>
  <c r="J45" i="4689"/>
  <c r="J41" i="4689"/>
  <c r="J42" i="4689"/>
  <c r="J38" i="4689"/>
  <c r="J39" i="4689"/>
  <c r="J35" i="4689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U19" i="4688" l="1"/>
  <c r="B25" i="4688"/>
  <c r="BE17" i="4688"/>
  <c r="M20" i="4688"/>
  <c r="BE18" i="4688"/>
  <c r="M30" i="4688"/>
  <c r="AU17" i="4688"/>
  <c r="B20" i="4688"/>
  <c r="AU18" i="4688"/>
  <c r="B30" i="4688"/>
  <c r="BU18" i="4688"/>
  <c r="AD30" i="4688"/>
  <c r="BU17" i="4688"/>
  <c r="AD20" i="4688"/>
  <c r="BE19" i="4688"/>
  <c r="M25" i="4688"/>
  <c r="BU19" i="4688"/>
  <c r="AD25" i="4688"/>
  <c r="R33" i="4688"/>
  <c r="BG21" i="4688" s="1"/>
  <c r="H33" i="4688"/>
  <c r="AX21" i="4688" s="1"/>
  <c r="I33" i="4688"/>
  <c r="AY21" i="4688" s="1"/>
  <c r="AL33" i="4688"/>
  <c r="BZ21" i="4688" s="1"/>
  <c r="AM33" i="4688"/>
  <c r="CA21" i="4688" s="1"/>
  <c r="AH33" i="4688"/>
  <c r="BV21" i="4688" s="1"/>
  <c r="AI33" i="4688"/>
  <c r="BW21" i="4688" s="1"/>
  <c r="U23" i="4684"/>
  <c r="Z33" i="4688"/>
  <c r="BO21" i="4688" s="1"/>
  <c r="W33" i="4688"/>
  <c r="BL21" i="4688" s="1"/>
  <c r="AO33" i="4688"/>
  <c r="CC21" i="4688" s="1"/>
  <c r="AJ33" i="4688"/>
  <c r="B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5" i="4688" l="1"/>
  <c r="AF25" i="4688"/>
  <c r="AO25" i="4688"/>
  <c r="U25" i="4688"/>
  <c r="Z25" i="4688"/>
  <c r="P25" i="4688"/>
  <c r="AK20" i="4688"/>
  <c r="AO20" i="4688"/>
  <c r="AF20" i="4688"/>
  <c r="AO30" i="4688"/>
  <c r="AK30" i="4688"/>
  <c r="AF30" i="4688"/>
  <c r="J30" i="4688"/>
  <c r="G30" i="4688"/>
  <c r="D30" i="4688"/>
  <c r="G20" i="4688"/>
  <c r="J20" i="4688"/>
  <c r="D20" i="4688"/>
  <c r="Z30" i="4688"/>
  <c r="P30" i="4688"/>
  <c r="U30" i="4688"/>
  <c r="U20" i="4688"/>
  <c r="P20" i="4688"/>
  <c r="Z20" i="4688"/>
  <c r="G25" i="4688"/>
  <c r="D25" i="4688"/>
  <c r="J25" i="4688"/>
  <c r="N23" i="4681"/>
  <c r="U23" i="4681"/>
  <c r="G23" i="4681"/>
</calcChain>
</file>

<file path=xl/sharedStrings.xml><?xml version="1.0" encoding="utf-8"?>
<sst xmlns="http://schemas.openxmlformats.org/spreadsheetml/2006/main" count="684" uniqueCount="156">
  <si>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</si>
  <si>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</si>
  <si>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</si>
  <si>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</si>
  <si>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</si>
  <si>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</si>
  <si>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</si>
  <si>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</si>
  <si>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</si>
  <si>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</si>
  <si>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</si>
  <si>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</si>
  <si>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</si>
  <si>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</si>
  <si>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</si>
  <si>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</si>
  <si>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</si>
  <si>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</si>
  <si>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</si>
  <si>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</si>
  <si>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</si>
  <si>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</si>
  <si>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</si>
  <si>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</si>
  <si>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</si>
  <si>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</si>
  <si>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</si>
  <si>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</si>
  <si>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</si>
  <si>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</si>
  <si>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</si>
  <si>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</si>
  <si>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</si>
  <si>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</si>
  <si>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</si>
  <si>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</si>
  <si>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</si>
  <si>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</si>
  <si>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</si>
  <si>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</si>
  <si>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</si>
  <si>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</si>
  <si>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</si>
  <si>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</si>
  <si>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</si>
  <si>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</si>
  <si>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</si>
  <si>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</si>
  <si>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</si>
  <si>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</si>
  <si>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</si>
  <si>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</si>
  <si>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</si>
  <si>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</si>
  <si>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</si>
  <si>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</si>
  <si>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</si>
  <si>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</si>
  <si>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</si>
  <si>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</si>
  <si>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</si>
  <si>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</si>
  <si>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</si>
  <si>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</si>
  <si>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</si>
  <si>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</si>
  <si>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</si>
  <si>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</si>
  <si>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</si>
  <si>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</si>
  <si>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</si>
  <si>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</si>
  <si>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</si>
  <si>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</si>
  <si>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</si>
  <si>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</si>
  <si>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</si>
  <si>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</si>
  <si>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</si>
  <si>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</si>
  <si>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</si>
  <si>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</si>
  <si>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</si>
  <si>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</si>
  <si>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</si>
  <si>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</si>
  <si>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</si>
  <si>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</si>
  <si>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</si>
  <si>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</si>
  <si>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</si>
  <si>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</si>
  <si>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</si>
  <si>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</si>
  <si>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</si>
  <si>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</si>
  <si>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</si>
  <si>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</si>
  <si>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</si>
  <si>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</si>
  <si>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</si>
  <si>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</si>
  <si>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</si>
  <si>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</si>
  <si>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</si>
  <si>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</si>
  <si>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</si>
  <si>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</si>
  <si>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</si>
  <si>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</si>
  <si>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</si>
  <si>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</si>
  <si>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</si>
  <si>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</si>
  <si>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</si>
  <si>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</si>
  <si>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</si>
  <si>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</si>
  <si>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</si>
  <si>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</si>
  <si>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</si>
  <si>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</si>
  <si>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</si>
  <si>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</si>
  <si>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</si>
  <si>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</si>
  <si>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</si>
  <si>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</si>
  <si>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</si>
  <si>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</si>
  <si>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</si>
  <si>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</si>
  <si>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</si>
  <si>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</si>
  <si>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</si>
  <si>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</si>
  <si>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</si>
  <si>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</si>
  <si>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</si>
  <si>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</si>
  <si>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</si>
  <si>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</si>
  <si>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</si>
  <si>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</si>
  <si>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3 A               (OCC-OR)</t>
  </si>
  <si>
    <t>3 B              (OCC-OR)</t>
  </si>
  <si>
    <t>3A</t>
  </si>
  <si>
    <t>3B</t>
  </si>
  <si>
    <t>GEOVANNIS GONZALEZ</t>
  </si>
  <si>
    <t>CALLE 75 X CARRERA 52</t>
  </si>
  <si>
    <t xml:space="preserve">  </t>
  </si>
  <si>
    <t xml:space="preserve">VOL MAX </t>
  </si>
  <si>
    <t>ADOLFREDO FLOREZ</t>
  </si>
  <si>
    <t>JULIO VASQUEZ</t>
  </si>
  <si>
    <t xml:space="preserve"> 3B (OCC-OR)CR 51 </t>
  </si>
  <si>
    <t>3A(OCC-ORI)CR52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</si>
</sst>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98</c:v>
                </c:pt>
                <c:pt idx="1">
                  <c:v>132</c:v>
                </c:pt>
                <c:pt idx="2">
                  <c:v>111</c:v>
                </c:pt>
                <c:pt idx="3">
                  <c:v>109.5</c:v>
                </c:pt>
                <c:pt idx="4">
                  <c:v>108</c:v>
                </c:pt>
                <c:pt idx="5">
                  <c:v>105</c:v>
                </c:pt>
                <c:pt idx="6">
                  <c:v>112</c:v>
                </c:pt>
                <c:pt idx="7">
                  <c:v>128</c:v>
                </c:pt>
                <c:pt idx="8">
                  <c:v>122</c:v>
                </c:pt>
                <c:pt idx="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691576"/>
        <c:axId val="242650824"/>
      </c:barChart>
      <c:catAx>
        <c:axId val="22269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0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650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278</c:v>
                </c:pt>
                <c:pt idx="1">
                  <c:v>322</c:v>
                </c:pt>
                <c:pt idx="2">
                  <c:v>409</c:v>
                </c:pt>
                <c:pt idx="3">
                  <c:v>323</c:v>
                </c:pt>
                <c:pt idx="4">
                  <c:v>294</c:v>
                </c:pt>
                <c:pt idx="5">
                  <c:v>325.5</c:v>
                </c:pt>
                <c:pt idx="6">
                  <c:v>355</c:v>
                </c:pt>
                <c:pt idx="7">
                  <c:v>349.5</c:v>
                </c:pt>
                <c:pt idx="8">
                  <c:v>349</c:v>
                </c:pt>
                <c:pt idx="9">
                  <c:v>373.5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166360"/>
        <c:axId val="248577352"/>
      </c:barChart>
      <c:catAx>
        <c:axId val="24916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57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57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16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316.5</c:v>
                </c:pt>
                <c:pt idx="1">
                  <c:v>338.5</c:v>
                </c:pt>
                <c:pt idx="2">
                  <c:v>327</c:v>
                </c:pt>
                <c:pt idx="3">
                  <c:v>290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578136"/>
        <c:axId val="248578528"/>
      </c:barChart>
      <c:catAx>
        <c:axId val="24857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57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57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57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356</c:v>
                </c:pt>
                <c:pt idx="1">
                  <c:v>370</c:v>
                </c:pt>
                <c:pt idx="2">
                  <c:v>356</c:v>
                </c:pt>
                <c:pt idx="3">
                  <c:v>383.5</c:v>
                </c:pt>
                <c:pt idx="4">
                  <c:v>364.5</c:v>
                </c:pt>
                <c:pt idx="5">
                  <c:v>351</c:v>
                </c:pt>
                <c:pt idx="6">
                  <c:v>343.5</c:v>
                </c:pt>
                <c:pt idx="7">
                  <c:v>320</c:v>
                </c:pt>
                <c:pt idx="8">
                  <c:v>313.5</c:v>
                </c:pt>
                <c:pt idx="9">
                  <c:v>299</c:v>
                </c:pt>
                <c:pt idx="10">
                  <c:v>296</c:v>
                </c:pt>
                <c:pt idx="11">
                  <c:v>309.5</c:v>
                </c:pt>
                <c:pt idx="12">
                  <c:v>301.5</c:v>
                </c:pt>
                <c:pt idx="13">
                  <c:v>289.5</c:v>
                </c:pt>
                <c:pt idx="14">
                  <c:v>361</c:v>
                </c:pt>
                <c:pt idx="15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579312"/>
        <c:axId val="248579704"/>
      </c:barChart>
      <c:catAx>
        <c:axId val="2485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57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57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57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450.5</c:v>
                </c:pt>
                <c:pt idx="4">
                  <c:v>460.5</c:v>
                </c:pt>
                <c:pt idx="5">
                  <c:v>433.5</c:v>
                </c:pt>
                <c:pt idx="6">
                  <c:v>434.5</c:v>
                </c:pt>
                <c:pt idx="7">
                  <c:v>453</c:v>
                </c:pt>
                <c:pt idx="8">
                  <c:v>467</c:v>
                </c:pt>
                <c:pt idx="9">
                  <c:v>481</c:v>
                </c:pt>
                <c:pt idx="13">
                  <c:v>468.5</c:v>
                </c:pt>
                <c:pt idx="14">
                  <c:v>474</c:v>
                </c:pt>
                <c:pt idx="15">
                  <c:v>484.5</c:v>
                </c:pt>
                <c:pt idx="16">
                  <c:v>479</c:v>
                </c:pt>
                <c:pt idx="17">
                  <c:v>456</c:v>
                </c:pt>
                <c:pt idx="18">
                  <c:v>433.5</c:v>
                </c:pt>
                <c:pt idx="19">
                  <c:v>412.5</c:v>
                </c:pt>
                <c:pt idx="20">
                  <c:v>411.5</c:v>
                </c:pt>
                <c:pt idx="21">
                  <c:v>421</c:v>
                </c:pt>
                <c:pt idx="22">
                  <c:v>434.5</c:v>
                </c:pt>
                <c:pt idx="23">
                  <c:v>433</c:v>
                </c:pt>
                <c:pt idx="24">
                  <c:v>429</c:v>
                </c:pt>
                <c:pt idx="25">
                  <c:v>425</c:v>
                </c:pt>
                <c:pt idx="29">
                  <c:v>439.5</c:v>
                </c:pt>
                <c:pt idx="30">
                  <c:v>335</c:v>
                </c:pt>
                <c:pt idx="31">
                  <c:v>222.5</c:v>
                </c:pt>
                <c:pt idx="32">
                  <c:v>102.5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344</c:v>
                </c:pt>
                <c:pt idx="4">
                  <c:v>404</c:v>
                </c:pt>
                <c:pt idx="5">
                  <c:v>440.5</c:v>
                </c:pt>
                <c:pt idx="6">
                  <c:v>487.5</c:v>
                </c:pt>
                <c:pt idx="7">
                  <c:v>527</c:v>
                </c:pt>
                <c:pt idx="8">
                  <c:v>519</c:v>
                </c:pt>
                <c:pt idx="9">
                  <c:v>530.5</c:v>
                </c:pt>
                <c:pt idx="13">
                  <c:v>521.5</c:v>
                </c:pt>
                <c:pt idx="14">
                  <c:v>531</c:v>
                </c:pt>
                <c:pt idx="15">
                  <c:v>526.5</c:v>
                </c:pt>
                <c:pt idx="16">
                  <c:v>543</c:v>
                </c:pt>
                <c:pt idx="17">
                  <c:v>541.5</c:v>
                </c:pt>
                <c:pt idx="18">
                  <c:v>537.5</c:v>
                </c:pt>
                <c:pt idx="19">
                  <c:v>517.5</c:v>
                </c:pt>
                <c:pt idx="20">
                  <c:v>486</c:v>
                </c:pt>
                <c:pt idx="21">
                  <c:v>481.5</c:v>
                </c:pt>
                <c:pt idx="22">
                  <c:v>473.5</c:v>
                </c:pt>
                <c:pt idx="23">
                  <c:v>455.5</c:v>
                </c:pt>
                <c:pt idx="24">
                  <c:v>465.5</c:v>
                </c:pt>
                <c:pt idx="25">
                  <c:v>440.5</c:v>
                </c:pt>
                <c:pt idx="29">
                  <c:v>482</c:v>
                </c:pt>
                <c:pt idx="30">
                  <c:v>355.5</c:v>
                </c:pt>
                <c:pt idx="31">
                  <c:v>212</c:v>
                </c:pt>
                <c:pt idx="32">
                  <c:v>106.5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3B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537.5</c:v>
                </c:pt>
                <c:pt idx="4">
                  <c:v>483.5</c:v>
                </c:pt>
                <c:pt idx="5">
                  <c:v>477.5</c:v>
                </c:pt>
                <c:pt idx="6">
                  <c:v>375.5</c:v>
                </c:pt>
                <c:pt idx="7">
                  <c:v>344</c:v>
                </c:pt>
                <c:pt idx="8">
                  <c:v>393</c:v>
                </c:pt>
                <c:pt idx="9">
                  <c:v>415.5</c:v>
                </c:pt>
                <c:pt idx="13">
                  <c:v>475.5</c:v>
                </c:pt>
                <c:pt idx="14">
                  <c:v>469</c:v>
                </c:pt>
                <c:pt idx="15">
                  <c:v>444</c:v>
                </c:pt>
                <c:pt idx="16">
                  <c:v>420.5</c:v>
                </c:pt>
                <c:pt idx="17">
                  <c:v>381.5</c:v>
                </c:pt>
                <c:pt idx="18">
                  <c:v>357</c:v>
                </c:pt>
                <c:pt idx="19">
                  <c:v>346</c:v>
                </c:pt>
                <c:pt idx="20">
                  <c:v>331</c:v>
                </c:pt>
                <c:pt idx="21">
                  <c:v>315.5</c:v>
                </c:pt>
                <c:pt idx="22">
                  <c:v>298</c:v>
                </c:pt>
                <c:pt idx="23">
                  <c:v>308</c:v>
                </c:pt>
                <c:pt idx="24">
                  <c:v>367</c:v>
                </c:pt>
                <c:pt idx="25">
                  <c:v>315</c:v>
                </c:pt>
                <c:pt idx="29">
                  <c:v>350.5</c:v>
                </c:pt>
                <c:pt idx="30">
                  <c:v>265</c:v>
                </c:pt>
                <c:pt idx="31">
                  <c:v>182.5</c:v>
                </c:pt>
                <c:pt idx="32">
                  <c:v>81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1332</c:v>
                </c:pt>
                <c:pt idx="4">
                  <c:v>1348</c:v>
                </c:pt>
                <c:pt idx="5">
                  <c:v>1351.5</c:v>
                </c:pt>
                <c:pt idx="6">
                  <c:v>1297.5</c:v>
                </c:pt>
                <c:pt idx="7">
                  <c:v>1324</c:v>
                </c:pt>
                <c:pt idx="8">
                  <c:v>1379</c:v>
                </c:pt>
                <c:pt idx="9">
                  <c:v>1427</c:v>
                </c:pt>
                <c:pt idx="13">
                  <c:v>1465.5</c:v>
                </c:pt>
                <c:pt idx="14">
                  <c:v>1474</c:v>
                </c:pt>
                <c:pt idx="15">
                  <c:v>1455</c:v>
                </c:pt>
                <c:pt idx="16">
                  <c:v>1442.5</c:v>
                </c:pt>
                <c:pt idx="17">
                  <c:v>1379</c:v>
                </c:pt>
                <c:pt idx="18">
                  <c:v>1328</c:v>
                </c:pt>
                <c:pt idx="19">
                  <c:v>1276</c:v>
                </c:pt>
                <c:pt idx="20">
                  <c:v>1228.5</c:v>
                </c:pt>
                <c:pt idx="21">
                  <c:v>1218</c:v>
                </c:pt>
                <c:pt idx="22">
                  <c:v>1206</c:v>
                </c:pt>
                <c:pt idx="23">
                  <c:v>1196.5</c:v>
                </c:pt>
                <c:pt idx="24">
                  <c:v>1261.5</c:v>
                </c:pt>
                <c:pt idx="25">
                  <c:v>1180.5</c:v>
                </c:pt>
                <c:pt idx="29">
                  <c:v>1272</c:v>
                </c:pt>
                <c:pt idx="30">
                  <c:v>955.5</c:v>
                </c:pt>
                <c:pt idx="31">
                  <c:v>617</c:v>
                </c:pt>
                <c:pt idx="32">
                  <c:v>290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580488"/>
        <c:axId val="248580880"/>
      </c:lineChart>
      <c:catAx>
        <c:axId val="2485804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858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580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8580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104.5</c:v>
                </c:pt>
                <c:pt idx="1">
                  <c:v>112.5</c:v>
                </c:pt>
                <c:pt idx="2">
                  <c:v>120</c:v>
                </c:pt>
                <c:pt idx="3">
                  <c:v>102.5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653960"/>
        <c:axId val="242653176"/>
      </c:barChart>
      <c:catAx>
        <c:axId val="24265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65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3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119</c:v>
                </c:pt>
                <c:pt idx="1">
                  <c:v>108.5</c:v>
                </c:pt>
                <c:pt idx="2">
                  <c:v>114</c:v>
                </c:pt>
                <c:pt idx="3">
                  <c:v>127</c:v>
                </c:pt>
                <c:pt idx="4">
                  <c:v>124.5</c:v>
                </c:pt>
                <c:pt idx="5">
                  <c:v>119</c:v>
                </c:pt>
                <c:pt idx="6">
                  <c:v>108.5</c:v>
                </c:pt>
                <c:pt idx="7">
                  <c:v>104</c:v>
                </c:pt>
                <c:pt idx="8">
                  <c:v>102</c:v>
                </c:pt>
                <c:pt idx="9">
                  <c:v>98</c:v>
                </c:pt>
                <c:pt idx="10">
                  <c:v>107.5</c:v>
                </c:pt>
                <c:pt idx="11">
                  <c:v>113.5</c:v>
                </c:pt>
                <c:pt idx="12">
                  <c:v>115.5</c:v>
                </c:pt>
                <c:pt idx="13">
                  <c:v>96.5</c:v>
                </c:pt>
                <c:pt idx="14">
                  <c:v>103.5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652000"/>
        <c:axId val="242651608"/>
      </c:barChart>
      <c:catAx>
        <c:axId val="2426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651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114.5</c:v>
                </c:pt>
                <c:pt idx="1">
                  <c:v>114.5</c:v>
                </c:pt>
                <c:pt idx="2">
                  <c:v>191.5</c:v>
                </c:pt>
                <c:pt idx="3">
                  <c:v>117</c:v>
                </c:pt>
                <c:pt idx="4">
                  <c:v>60.5</c:v>
                </c:pt>
                <c:pt idx="5">
                  <c:v>108.5</c:v>
                </c:pt>
                <c:pt idx="6">
                  <c:v>89.5</c:v>
                </c:pt>
                <c:pt idx="7">
                  <c:v>85.5</c:v>
                </c:pt>
                <c:pt idx="8">
                  <c:v>109.5</c:v>
                </c:pt>
                <c:pt idx="9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315696"/>
        <c:axId val="247316088"/>
      </c:barChart>
      <c:catAx>
        <c:axId val="24731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31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31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31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85.5</c:v>
                </c:pt>
                <c:pt idx="1">
                  <c:v>82.5</c:v>
                </c:pt>
                <c:pt idx="2">
                  <c:v>101.5</c:v>
                </c:pt>
                <c:pt idx="3">
                  <c:v>81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316872"/>
        <c:axId val="247317264"/>
      </c:barChart>
      <c:catAx>
        <c:axId val="24731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31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31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31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117.5</c:v>
                </c:pt>
                <c:pt idx="1">
                  <c:v>117</c:v>
                </c:pt>
                <c:pt idx="2">
                  <c:v>114.5</c:v>
                </c:pt>
                <c:pt idx="3">
                  <c:v>126.5</c:v>
                </c:pt>
                <c:pt idx="4">
                  <c:v>111</c:v>
                </c:pt>
                <c:pt idx="5">
                  <c:v>92</c:v>
                </c:pt>
                <c:pt idx="6">
                  <c:v>91</c:v>
                </c:pt>
                <c:pt idx="7">
                  <c:v>87.5</c:v>
                </c:pt>
                <c:pt idx="8">
                  <c:v>86.5</c:v>
                </c:pt>
                <c:pt idx="9">
                  <c:v>81</c:v>
                </c:pt>
                <c:pt idx="10">
                  <c:v>76</c:v>
                </c:pt>
                <c:pt idx="11">
                  <c:v>72</c:v>
                </c:pt>
                <c:pt idx="12">
                  <c:v>69</c:v>
                </c:pt>
                <c:pt idx="13">
                  <c:v>91</c:v>
                </c:pt>
                <c:pt idx="14">
                  <c:v>135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318048"/>
        <c:axId val="247318440"/>
      </c:barChart>
      <c:catAx>
        <c:axId val="24731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31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31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31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'G-3B'!$A$10:$A$19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'G-3B'!$F$10:$F$19</c:f>
              <c:numCache>
                <c:formatCode>0</c:formatCode>
                <c:ptCount val="10"/>
                <c:pt idx="0">
                  <c:v>65.5</c:v>
                </c:pt>
                <c:pt idx="1">
                  <c:v>75.5</c:v>
                </c:pt>
                <c:pt idx="2">
                  <c:v>106.5</c:v>
                </c:pt>
                <c:pt idx="3">
                  <c:v>96.5</c:v>
                </c:pt>
                <c:pt idx="4">
                  <c:v>125.5</c:v>
                </c:pt>
                <c:pt idx="5">
                  <c:v>112</c:v>
                </c:pt>
                <c:pt idx="6">
                  <c:v>153.5</c:v>
                </c:pt>
                <c:pt idx="7">
                  <c:v>136</c:v>
                </c:pt>
                <c:pt idx="8">
                  <c:v>117.5</c:v>
                </c:pt>
                <c:pt idx="9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162832"/>
        <c:axId val="249163224"/>
      </c:barChart>
      <c:catAx>
        <c:axId val="24916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16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16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16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'G-3B'!$T$10:$T$21</c:f>
              <c:numCache>
                <c:formatCode>0</c:formatCode>
                <c:ptCount val="12"/>
                <c:pt idx="0">
                  <c:v>126.5</c:v>
                </c:pt>
                <c:pt idx="1">
                  <c:v>143.5</c:v>
                </c:pt>
                <c:pt idx="2">
                  <c:v>105.5</c:v>
                </c:pt>
                <c:pt idx="3">
                  <c:v>106.5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164008"/>
        <c:axId val="249164400"/>
      </c:barChart>
      <c:catAx>
        <c:axId val="24916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16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16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16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('G-3B'!$F$20:$F$22,'G-3B'!$M$10:$M$22)</c:f>
              <c:numCache>
                <c:formatCode>0</c:formatCode>
                <c:ptCount val="16"/>
                <c:pt idx="0">
                  <c:v>119.5</c:v>
                </c:pt>
                <c:pt idx="1">
                  <c:v>144.5</c:v>
                </c:pt>
                <c:pt idx="2">
                  <c:v>127.5</c:v>
                </c:pt>
                <c:pt idx="3">
                  <c:v>130</c:v>
                </c:pt>
                <c:pt idx="4">
                  <c:v>129</c:v>
                </c:pt>
                <c:pt idx="5">
                  <c:v>140</c:v>
                </c:pt>
                <c:pt idx="6">
                  <c:v>144</c:v>
                </c:pt>
                <c:pt idx="7">
                  <c:v>128.5</c:v>
                </c:pt>
                <c:pt idx="8">
                  <c:v>125</c:v>
                </c:pt>
                <c:pt idx="9">
                  <c:v>120</c:v>
                </c:pt>
                <c:pt idx="10">
                  <c:v>112.5</c:v>
                </c:pt>
                <c:pt idx="11">
                  <c:v>124</c:v>
                </c:pt>
                <c:pt idx="12">
                  <c:v>117</c:v>
                </c:pt>
                <c:pt idx="13">
                  <c:v>102</c:v>
                </c:pt>
                <c:pt idx="14">
                  <c:v>122.5</c:v>
                </c:pt>
                <c:pt idx="15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165184"/>
        <c:axId val="249165576"/>
      </c:barChart>
      <c:catAx>
        <c:axId val="2491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16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16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16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9" t="s">
        <v>149</v>
      </c>
      <c r="E5" s="169"/>
      <c r="F5" s="169"/>
      <c r="G5" s="169"/>
      <c r="H5" s="169"/>
      <c r="I5" s="164" t="s">
        <v>53</v>
      </c>
      <c r="J5" s="164"/>
      <c r="K5" s="164"/>
      <c r="L5" s="170">
        <v>1254</v>
      </c>
      <c r="M5" s="170"/>
      <c r="N5" s="170"/>
      <c r="O5" s="12"/>
      <c r="P5" s="164" t="s">
        <v>57</v>
      </c>
      <c r="Q5" s="164"/>
      <c r="R5" s="164"/>
      <c r="S5" s="168" t="s">
        <v>143</v>
      </c>
      <c r="T5" s="168"/>
      <c r="U5" s="168"/>
    </row>
    <row r="6" spans="1:28" ht="12.75" customHeight="1" x14ac:dyDescent="0.2">
      <c r="A6" s="164" t="s">
        <v>55</v>
      </c>
      <c r="B6" s="164"/>
      <c r="C6" s="164"/>
      <c r="D6" s="166" t="s">
        <v>148</v>
      </c>
      <c r="E6" s="166"/>
      <c r="F6" s="166"/>
      <c r="G6" s="166"/>
      <c r="H6" s="166"/>
      <c r="I6" s="164" t="s">
        <v>59</v>
      </c>
      <c r="J6" s="164"/>
      <c r="K6" s="164"/>
      <c r="L6" s="177">
        <v>1</v>
      </c>
      <c r="M6" s="177"/>
      <c r="N6" s="177"/>
      <c r="O6" s="42"/>
      <c r="P6" s="164" t="s">
        <v>58</v>
      </c>
      <c r="Q6" s="164"/>
      <c r="R6" s="164"/>
      <c r="S6" s="178">
        <v>44022</v>
      </c>
      <c r="T6" s="178"/>
      <c r="U6" s="17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30</v>
      </c>
      <c r="C10" s="46">
        <v>71</v>
      </c>
      <c r="D10" s="46">
        <v>6</v>
      </c>
      <c r="E10" s="46">
        <v>0</v>
      </c>
      <c r="F10" s="6">
        <f t="shared" ref="F10:F22" si="0">B10*0.5+C10*1+D10*2+E10*2.5</f>
        <v>98</v>
      </c>
      <c r="G10" s="2"/>
      <c r="H10" s="19" t="s">
        <v>4</v>
      </c>
      <c r="I10" s="46">
        <v>54</v>
      </c>
      <c r="J10" s="46">
        <v>75</v>
      </c>
      <c r="K10" s="46">
        <v>5</v>
      </c>
      <c r="L10" s="46">
        <v>6</v>
      </c>
      <c r="M10" s="6">
        <f t="shared" ref="M10:M22" si="1">I10*0.5+J10*1+K10*2+L10*2.5</f>
        <v>127</v>
      </c>
      <c r="N10" s="9">
        <f>F20+F21+F22+M10</f>
        <v>468.5</v>
      </c>
      <c r="O10" s="19" t="s">
        <v>43</v>
      </c>
      <c r="P10" s="46">
        <v>33</v>
      </c>
      <c r="Q10" s="46">
        <v>77</v>
      </c>
      <c r="R10" s="46">
        <v>3</v>
      </c>
      <c r="S10" s="46">
        <v>2</v>
      </c>
      <c r="T10" s="6">
        <f t="shared" ref="T10:T21" si="2">P10*0.5+Q10*1+R10*2+S10*2.5</f>
        <v>104.5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89</v>
      </c>
      <c r="D11" s="46">
        <v>9</v>
      </c>
      <c r="E11" s="46">
        <v>0</v>
      </c>
      <c r="F11" s="6">
        <f t="shared" si="0"/>
        <v>132</v>
      </c>
      <c r="G11" s="2"/>
      <c r="H11" s="19" t="s">
        <v>5</v>
      </c>
      <c r="I11" s="46">
        <v>42</v>
      </c>
      <c r="J11" s="46">
        <v>95</v>
      </c>
      <c r="K11" s="46">
        <v>3</v>
      </c>
      <c r="L11" s="46">
        <v>1</v>
      </c>
      <c r="M11" s="6">
        <f t="shared" si="1"/>
        <v>124.5</v>
      </c>
      <c r="N11" s="9">
        <f>F21+F22+M10+M11</f>
        <v>474</v>
      </c>
      <c r="O11" s="19" t="s">
        <v>44</v>
      </c>
      <c r="P11" s="46">
        <v>43</v>
      </c>
      <c r="Q11" s="46">
        <v>80</v>
      </c>
      <c r="R11" s="46">
        <v>3</v>
      </c>
      <c r="S11" s="46">
        <v>2</v>
      </c>
      <c r="T11" s="6">
        <f t="shared" si="2"/>
        <v>112.5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80</v>
      </c>
      <c r="D12" s="46">
        <v>7</v>
      </c>
      <c r="E12" s="46">
        <v>0</v>
      </c>
      <c r="F12" s="6">
        <f t="shared" si="0"/>
        <v>111</v>
      </c>
      <c r="G12" s="2"/>
      <c r="H12" s="19" t="s">
        <v>6</v>
      </c>
      <c r="I12" s="46">
        <v>54</v>
      </c>
      <c r="J12" s="46">
        <v>84</v>
      </c>
      <c r="K12" s="46">
        <v>4</v>
      </c>
      <c r="L12" s="46">
        <v>0</v>
      </c>
      <c r="M12" s="6">
        <f t="shared" si="1"/>
        <v>119</v>
      </c>
      <c r="N12" s="2">
        <f>F22+M10+M11+M12</f>
        <v>484.5</v>
      </c>
      <c r="O12" s="19" t="s">
        <v>32</v>
      </c>
      <c r="P12" s="46">
        <v>39</v>
      </c>
      <c r="Q12" s="46">
        <v>89</v>
      </c>
      <c r="R12" s="46">
        <v>2</v>
      </c>
      <c r="S12" s="46">
        <v>3</v>
      </c>
      <c r="T12" s="6">
        <f t="shared" si="2"/>
        <v>120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82</v>
      </c>
      <c r="D13" s="46">
        <v>5</v>
      </c>
      <c r="E13" s="46">
        <v>1</v>
      </c>
      <c r="F13" s="6">
        <f t="shared" si="0"/>
        <v>109.5</v>
      </c>
      <c r="G13" s="2">
        <f t="shared" ref="G13:G19" si="3">F10+F11+F12+F13</f>
        <v>450.5</v>
      </c>
      <c r="H13" s="19" t="s">
        <v>7</v>
      </c>
      <c r="I13" s="46">
        <v>52</v>
      </c>
      <c r="J13" s="46">
        <v>71</v>
      </c>
      <c r="K13" s="46">
        <v>2</v>
      </c>
      <c r="L13" s="46">
        <v>3</v>
      </c>
      <c r="M13" s="6">
        <f t="shared" si="1"/>
        <v>108.5</v>
      </c>
      <c r="N13" s="2">
        <f t="shared" ref="N13:N18" si="4">M10+M11+M12+M13</f>
        <v>479</v>
      </c>
      <c r="O13" s="19" t="s">
        <v>33</v>
      </c>
      <c r="P13" s="46">
        <v>52</v>
      </c>
      <c r="Q13" s="46">
        <v>70</v>
      </c>
      <c r="R13" s="46">
        <v>2</v>
      </c>
      <c r="S13" s="46">
        <v>1</v>
      </c>
      <c r="T13" s="6">
        <f t="shared" si="2"/>
        <v>102.5</v>
      </c>
      <c r="U13" s="2">
        <f t="shared" ref="U13:U21" si="5">T10+T11+T12+T13</f>
        <v>439.5</v>
      </c>
      <c r="AB13" s="81">
        <v>212.5</v>
      </c>
    </row>
    <row r="14" spans="1:28" ht="24" customHeight="1" x14ac:dyDescent="0.2">
      <c r="A14" s="18" t="s">
        <v>21</v>
      </c>
      <c r="B14" s="46">
        <v>34</v>
      </c>
      <c r="C14" s="46">
        <v>79</v>
      </c>
      <c r="D14" s="46">
        <v>6</v>
      </c>
      <c r="E14" s="46">
        <v>0</v>
      </c>
      <c r="F14" s="6">
        <f t="shared" si="0"/>
        <v>108</v>
      </c>
      <c r="G14" s="2">
        <f t="shared" si="3"/>
        <v>460.5</v>
      </c>
      <c r="H14" s="19" t="s">
        <v>9</v>
      </c>
      <c r="I14" s="46">
        <v>41</v>
      </c>
      <c r="J14" s="46">
        <v>77</v>
      </c>
      <c r="K14" s="46">
        <v>2</v>
      </c>
      <c r="L14" s="46">
        <v>1</v>
      </c>
      <c r="M14" s="6">
        <f t="shared" si="1"/>
        <v>104</v>
      </c>
      <c r="N14" s="2">
        <f t="shared" si="4"/>
        <v>456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335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77</v>
      </c>
      <c r="D15" s="46">
        <v>4</v>
      </c>
      <c r="E15" s="46">
        <v>2</v>
      </c>
      <c r="F15" s="6">
        <f t="shared" si="0"/>
        <v>105</v>
      </c>
      <c r="G15" s="2">
        <f t="shared" si="3"/>
        <v>433.5</v>
      </c>
      <c r="H15" s="19" t="s">
        <v>12</v>
      </c>
      <c r="I15" s="46">
        <v>40</v>
      </c>
      <c r="J15" s="46">
        <v>75</v>
      </c>
      <c r="K15" s="46">
        <v>1</v>
      </c>
      <c r="L15" s="46">
        <v>2</v>
      </c>
      <c r="M15" s="6">
        <f t="shared" si="1"/>
        <v>102</v>
      </c>
      <c r="N15" s="2">
        <f t="shared" si="4"/>
        <v>433.5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222.5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82</v>
      </c>
      <c r="D16" s="46">
        <v>6</v>
      </c>
      <c r="E16" s="46">
        <v>1</v>
      </c>
      <c r="F16" s="6">
        <f t="shared" si="0"/>
        <v>112</v>
      </c>
      <c r="G16" s="2">
        <f t="shared" si="3"/>
        <v>434.5</v>
      </c>
      <c r="H16" s="19" t="s">
        <v>15</v>
      </c>
      <c r="I16" s="46">
        <v>39</v>
      </c>
      <c r="J16" s="46">
        <v>72</v>
      </c>
      <c r="K16" s="46">
        <v>2</v>
      </c>
      <c r="L16" s="46">
        <v>1</v>
      </c>
      <c r="M16" s="6">
        <f t="shared" si="1"/>
        <v>98</v>
      </c>
      <c r="N16" s="2">
        <f t="shared" si="4"/>
        <v>412.5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102.5</v>
      </c>
      <c r="AB16" s="81">
        <v>234</v>
      </c>
    </row>
    <row r="17" spans="1:28" ht="24" customHeight="1" x14ac:dyDescent="0.2">
      <c r="A17" s="18" t="s">
        <v>40</v>
      </c>
      <c r="B17" s="46">
        <v>48</v>
      </c>
      <c r="C17" s="46">
        <v>88</v>
      </c>
      <c r="D17" s="46">
        <v>3</v>
      </c>
      <c r="E17" s="46">
        <v>4</v>
      </c>
      <c r="F17" s="6">
        <f t="shared" si="0"/>
        <v>128</v>
      </c>
      <c r="G17" s="2">
        <f t="shared" si="3"/>
        <v>453</v>
      </c>
      <c r="H17" s="19" t="s">
        <v>18</v>
      </c>
      <c r="I17" s="46">
        <v>41</v>
      </c>
      <c r="J17" s="46">
        <v>64</v>
      </c>
      <c r="K17" s="46">
        <v>4</v>
      </c>
      <c r="L17" s="46">
        <v>6</v>
      </c>
      <c r="M17" s="6">
        <f t="shared" si="1"/>
        <v>107.5</v>
      </c>
      <c r="N17" s="2">
        <f t="shared" si="4"/>
        <v>411.5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37</v>
      </c>
      <c r="C18" s="46">
        <v>93</v>
      </c>
      <c r="D18" s="46">
        <v>4</v>
      </c>
      <c r="E18" s="46">
        <v>1</v>
      </c>
      <c r="F18" s="6">
        <f t="shared" si="0"/>
        <v>122</v>
      </c>
      <c r="G18" s="2">
        <f t="shared" si="3"/>
        <v>467</v>
      </c>
      <c r="H18" s="19" t="s">
        <v>20</v>
      </c>
      <c r="I18" s="46">
        <v>47</v>
      </c>
      <c r="J18" s="46">
        <v>79</v>
      </c>
      <c r="K18" s="46">
        <v>3</v>
      </c>
      <c r="L18" s="46">
        <v>2</v>
      </c>
      <c r="M18" s="6">
        <f t="shared" si="1"/>
        <v>113.5</v>
      </c>
      <c r="N18" s="2">
        <f t="shared" si="4"/>
        <v>421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91</v>
      </c>
      <c r="D19" s="47">
        <v>4</v>
      </c>
      <c r="E19" s="47">
        <v>1</v>
      </c>
      <c r="F19" s="7">
        <f t="shared" si="0"/>
        <v>119</v>
      </c>
      <c r="G19" s="3">
        <f t="shared" si="3"/>
        <v>481</v>
      </c>
      <c r="H19" s="20" t="s">
        <v>22</v>
      </c>
      <c r="I19" s="45">
        <v>45</v>
      </c>
      <c r="J19" s="45">
        <v>82</v>
      </c>
      <c r="K19" s="45">
        <v>3</v>
      </c>
      <c r="L19" s="45">
        <v>2</v>
      </c>
      <c r="M19" s="6">
        <f t="shared" si="1"/>
        <v>115.5</v>
      </c>
      <c r="N19" s="2">
        <f>M16+M17+M18+M19</f>
        <v>434.5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33</v>
      </c>
      <c r="C20" s="45">
        <v>87</v>
      </c>
      <c r="D20" s="45">
        <v>4</v>
      </c>
      <c r="E20" s="45">
        <v>3</v>
      </c>
      <c r="F20" s="8">
        <f t="shared" si="0"/>
        <v>119</v>
      </c>
      <c r="G20" s="35"/>
      <c r="H20" s="19" t="s">
        <v>24</v>
      </c>
      <c r="I20" s="46">
        <v>46</v>
      </c>
      <c r="J20" s="46">
        <v>65</v>
      </c>
      <c r="K20" s="46">
        <v>3</v>
      </c>
      <c r="L20" s="46">
        <v>1</v>
      </c>
      <c r="M20" s="8">
        <f t="shared" si="1"/>
        <v>96.5</v>
      </c>
      <c r="N20" s="2">
        <f>M17+M18+M19+M20</f>
        <v>433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42</v>
      </c>
      <c r="C21" s="46">
        <v>79</v>
      </c>
      <c r="D21" s="46">
        <v>3</v>
      </c>
      <c r="E21" s="46">
        <v>1</v>
      </c>
      <c r="F21" s="6">
        <f t="shared" si="0"/>
        <v>108.5</v>
      </c>
      <c r="G21" s="36"/>
      <c r="H21" s="20" t="s">
        <v>25</v>
      </c>
      <c r="I21" s="46">
        <v>38</v>
      </c>
      <c r="J21" s="46">
        <v>76</v>
      </c>
      <c r="K21" s="46">
        <v>3</v>
      </c>
      <c r="L21" s="46">
        <v>1</v>
      </c>
      <c r="M21" s="6">
        <f t="shared" si="1"/>
        <v>103.5</v>
      </c>
      <c r="N21" s="2">
        <f>M18+M19+M20+M21</f>
        <v>429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59</v>
      </c>
      <c r="C22" s="46">
        <v>78</v>
      </c>
      <c r="D22" s="46">
        <v>2</v>
      </c>
      <c r="E22" s="46">
        <v>1</v>
      </c>
      <c r="F22" s="6">
        <f t="shared" si="0"/>
        <v>114</v>
      </c>
      <c r="G22" s="2"/>
      <c r="H22" s="21" t="s">
        <v>26</v>
      </c>
      <c r="I22" s="47">
        <v>41</v>
      </c>
      <c r="J22" s="47">
        <v>78</v>
      </c>
      <c r="K22" s="47">
        <v>3</v>
      </c>
      <c r="L22" s="47">
        <v>2</v>
      </c>
      <c r="M22" s="6">
        <f t="shared" si="1"/>
        <v>109.5</v>
      </c>
      <c r="N22" s="3">
        <f>M19+M20+M21+M22</f>
        <v>425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481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484.5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439.5</v>
      </c>
      <c r="AB23" s="1"/>
    </row>
    <row r="24" spans="1:28" ht="13.5" customHeight="1" x14ac:dyDescent="0.2">
      <c r="A24" s="181"/>
      <c r="B24" s="182"/>
      <c r="C24" s="82" t="s">
        <v>71</v>
      </c>
      <c r="D24" s="86"/>
      <c r="E24" s="86"/>
      <c r="F24" s="87" t="s">
        <v>87</v>
      </c>
      <c r="G24" s="88"/>
      <c r="H24" s="181"/>
      <c r="I24" s="182"/>
      <c r="J24" s="82" t="s">
        <v>71</v>
      </c>
      <c r="K24" s="86"/>
      <c r="L24" s="86"/>
      <c r="M24" s="87" t="s">
        <v>73</v>
      </c>
      <c r="N24" s="88"/>
      <c r="O24" s="181"/>
      <c r="P24" s="182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8" sqref="W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'G-2'!E4:H4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9" t="str">
        <f>'G-2'!D5:H5</f>
        <v>CALLE 75 X CARRERA 52</v>
      </c>
      <c r="E5" s="169"/>
      <c r="F5" s="169"/>
      <c r="G5" s="169"/>
      <c r="H5" s="169"/>
      <c r="I5" s="164" t="s">
        <v>53</v>
      </c>
      <c r="J5" s="164"/>
      <c r="K5" s="164"/>
      <c r="L5" s="170">
        <f>'G-2'!L5:N5</f>
        <v>1254</v>
      </c>
      <c r="M5" s="170"/>
      <c r="N5" s="170"/>
      <c r="O5" s="12"/>
      <c r="P5" s="164" t="s">
        <v>57</v>
      </c>
      <c r="Q5" s="164"/>
      <c r="R5" s="164"/>
      <c r="S5" s="168" t="s">
        <v>155</v>
      </c>
      <c r="T5" s="168"/>
      <c r="U5" s="168"/>
    </row>
    <row r="6" spans="1:28" ht="12.75" customHeight="1" x14ac:dyDescent="0.2">
      <c r="A6" s="164" t="s">
        <v>55</v>
      </c>
      <c r="B6" s="164"/>
      <c r="C6" s="164"/>
      <c r="D6" s="166" t="s">
        <v>153</v>
      </c>
      <c r="E6" s="166"/>
      <c r="F6" s="166"/>
      <c r="G6" s="166"/>
      <c r="H6" s="166"/>
      <c r="I6" s="164" t="s">
        <v>59</v>
      </c>
      <c r="J6" s="164"/>
      <c r="K6" s="164"/>
      <c r="L6" s="177">
        <v>2</v>
      </c>
      <c r="M6" s="177"/>
      <c r="N6" s="177"/>
      <c r="O6" s="42"/>
      <c r="P6" s="164" t="s">
        <v>58</v>
      </c>
      <c r="Q6" s="164"/>
      <c r="R6" s="164"/>
      <c r="S6" s="178">
        <f>'G-2'!S6:U6</f>
        <v>44022</v>
      </c>
      <c r="T6" s="178"/>
      <c r="U6" s="17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37</v>
      </c>
      <c r="C10" s="46">
        <v>77</v>
      </c>
      <c r="D10" s="46">
        <v>7</v>
      </c>
      <c r="E10" s="46">
        <v>2</v>
      </c>
      <c r="F10" s="62">
        <f>B10*0.5+C10*1+D10*2+E10*2.5</f>
        <v>114.5</v>
      </c>
      <c r="G10" s="2"/>
      <c r="H10" s="19" t="s">
        <v>4</v>
      </c>
      <c r="I10" s="46">
        <v>31</v>
      </c>
      <c r="J10" s="46">
        <v>99</v>
      </c>
      <c r="K10" s="46">
        <v>1</v>
      </c>
      <c r="L10" s="46">
        <v>4</v>
      </c>
      <c r="M10" s="6">
        <f>I10*0.5+J10*1+K10*2+L10*2.5</f>
        <v>126.5</v>
      </c>
      <c r="N10" s="9">
        <f>F20+F21+F22+M10</f>
        <v>475.5</v>
      </c>
      <c r="O10" s="19" t="s">
        <v>43</v>
      </c>
      <c r="P10" s="46">
        <v>20</v>
      </c>
      <c r="Q10" s="46">
        <v>71</v>
      </c>
      <c r="R10" s="46">
        <v>1</v>
      </c>
      <c r="S10" s="46">
        <v>1</v>
      </c>
      <c r="T10" s="6">
        <f>P10*0.5+Q10*1+R10*2+S10*2.5</f>
        <v>85.5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32</v>
      </c>
      <c r="C11" s="46">
        <v>80</v>
      </c>
      <c r="D11" s="46">
        <v>8</v>
      </c>
      <c r="E11" s="46">
        <v>1</v>
      </c>
      <c r="F11" s="6">
        <f t="shared" ref="F11:F22" si="0">B11*0.5+C11*1+D11*2+E11*2.5</f>
        <v>114.5</v>
      </c>
      <c r="G11" s="2"/>
      <c r="H11" s="19" t="s">
        <v>5</v>
      </c>
      <c r="I11" s="46">
        <v>26</v>
      </c>
      <c r="J11" s="46">
        <v>91</v>
      </c>
      <c r="K11" s="46">
        <v>1</v>
      </c>
      <c r="L11" s="46">
        <v>2</v>
      </c>
      <c r="M11" s="6">
        <f t="shared" ref="M11:M22" si="1">I11*0.5+J11*1+K11*2+L11*2.5</f>
        <v>111</v>
      </c>
      <c r="N11" s="9">
        <f>F21+F22+M10+M11</f>
        <v>469</v>
      </c>
      <c r="O11" s="19" t="s">
        <v>44</v>
      </c>
      <c r="P11" s="46">
        <v>15</v>
      </c>
      <c r="Q11" s="46">
        <v>66</v>
      </c>
      <c r="R11" s="46">
        <v>2</v>
      </c>
      <c r="S11" s="46">
        <v>2</v>
      </c>
      <c r="T11" s="6">
        <f t="shared" ref="T11:T21" si="2">P11*0.5+Q11*1+R11*2+S11*2.5</f>
        <v>82.5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49</v>
      </c>
      <c r="C12" s="46">
        <v>144</v>
      </c>
      <c r="D12" s="46">
        <v>9</v>
      </c>
      <c r="E12" s="46">
        <v>2</v>
      </c>
      <c r="F12" s="6">
        <f t="shared" si="0"/>
        <v>191.5</v>
      </c>
      <c r="G12" s="2"/>
      <c r="H12" s="19" t="s">
        <v>6</v>
      </c>
      <c r="I12" s="46">
        <v>29</v>
      </c>
      <c r="J12" s="46">
        <v>73</v>
      </c>
      <c r="K12" s="46">
        <v>1</v>
      </c>
      <c r="L12" s="46">
        <v>1</v>
      </c>
      <c r="M12" s="6">
        <f t="shared" si="1"/>
        <v>92</v>
      </c>
      <c r="N12" s="2">
        <f>F22+M10+M11+M12</f>
        <v>444</v>
      </c>
      <c r="O12" s="19" t="s">
        <v>32</v>
      </c>
      <c r="P12" s="46">
        <v>36</v>
      </c>
      <c r="Q12" s="46">
        <v>79</v>
      </c>
      <c r="R12" s="46">
        <v>1</v>
      </c>
      <c r="S12" s="46">
        <v>1</v>
      </c>
      <c r="T12" s="6">
        <f t="shared" si="2"/>
        <v>101.5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91</v>
      </c>
      <c r="D13" s="46">
        <v>7</v>
      </c>
      <c r="E13" s="46">
        <v>1</v>
      </c>
      <c r="F13" s="6">
        <f t="shared" si="0"/>
        <v>117</v>
      </c>
      <c r="G13" s="2">
        <f>F10+F11+F12+F13</f>
        <v>537.5</v>
      </c>
      <c r="H13" s="19" t="s">
        <v>7</v>
      </c>
      <c r="I13" s="46">
        <v>20</v>
      </c>
      <c r="J13" s="46">
        <v>74</v>
      </c>
      <c r="K13" s="46">
        <v>1</v>
      </c>
      <c r="L13" s="46">
        <v>2</v>
      </c>
      <c r="M13" s="6">
        <f t="shared" si="1"/>
        <v>91</v>
      </c>
      <c r="N13" s="2">
        <f t="shared" ref="N13:N18" si="3">M10+M11+M12+M13</f>
        <v>420.5</v>
      </c>
      <c r="O13" s="19" t="s">
        <v>33</v>
      </c>
      <c r="P13" s="46">
        <v>31</v>
      </c>
      <c r="Q13" s="46">
        <v>61</v>
      </c>
      <c r="R13" s="46">
        <v>1</v>
      </c>
      <c r="S13" s="46">
        <v>1</v>
      </c>
      <c r="T13" s="6">
        <f t="shared" si="2"/>
        <v>81</v>
      </c>
      <c r="U13" s="2">
        <f t="shared" ref="U13:U21" si="4">T10+T11+T12+T13</f>
        <v>350.5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52</v>
      </c>
      <c r="D14" s="46">
        <v>0</v>
      </c>
      <c r="E14" s="46">
        <v>1</v>
      </c>
      <c r="F14" s="6">
        <f t="shared" si="0"/>
        <v>60.5</v>
      </c>
      <c r="G14" s="2">
        <f t="shared" ref="G14:G19" si="5">F11+F12+F13+F14</f>
        <v>483.5</v>
      </c>
      <c r="H14" s="19" t="s">
        <v>9</v>
      </c>
      <c r="I14" s="46">
        <v>27</v>
      </c>
      <c r="J14" s="46">
        <v>69</v>
      </c>
      <c r="K14" s="46">
        <v>0</v>
      </c>
      <c r="L14" s="46">
        <v>2</v>
      </c>
      <c r="M14" s="6">
        <f t="shared" si="1"/>
        <v>87.5</v>
      </c>
      <c r="N14" s="2">
        <f t="shared" si="3"/>
        <v>381.5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265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22</v>
      </c>
      <c r="C15" s="46">
        <v>83</v>
      </c>
      <c r="D15" s="46">
        <v>6</v>
      </c>
      <c r="E15" s="46">
        <v>1</v>
      </c>
      <c r="F15" s="6">
        <f t="shared" si="0"/>
        <v>108.5</v>
      </c>
      <c r="G15" s="2">
        <f t="shared" si="5"/>
        <v>477.5</v>
      </c>
      <c r="H15" s="19" t="s">
        <v>12</v>
      </c>
      <c r="I15" s="46">
        <v>25</v>
      </c>
      <c r="J15" s="46">
        <v>67</v>
      </c>
      <c r="K15" s="46">
        <v>1</v>
      </c>
      <c r="L15" s="46">
        <v>2</v>
      </c>
      <c r="M15" s="6">
        <f t="shared" si="1"/>
        <v>86.5</v>
      </c>
      <c r="N15" s="2">
        <f t="shared" si="3"/>
        <v>357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182.5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76</v>
      </c>
      <c r="D16" s="46">
        <v>0</v>
      </c>
      <c r="E16" s="46">
        <v>2</v>
      </c>
      <c r="F16" s="6">
        <f t="shared" si="0"/>
        <v>89.5</v>
      </c>
      <c r="G16" s="2">
        <f t="shared" si="5"/>
        <v>375.5</v>
      </c>
      <c r="H16" s="19" t="s">
        <v>15</v>
      </c>
      <c r="I16" s="46">
        <v>19</v>
      </c>
      <c r="J16" s="46">
        <v>65</v>
      </c>
      <c r="K16" s="46">
        <v>2</v>
      </c>
      <c r="L16" s="46">
        <v>1</v>
      </c>
      <c r="M16" s="6">
        <f t="shared" si="1"/>
        <v>81</v>
      </c>
      <c r="N16" s="2">
        <f t="shared" si="3"/>
        <v>346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81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74</v>
      </c>
      <c r="D17" s="46">
        <v>1</v>
      </c>
      <c r="E17" s="46">
        <v>0</v>
      </c>
      <c r="F17" s="6">
        <f t="shared" si="0"/>
        <v>85.5</v>
      </c>
      <c r="G17" s="2">
        <f t="shared" si="5"/>
        <v>344</v>
      </c>
      <c r="H17" s="19" t="s">
        <v>18</v>
      </c>
      <c r="I17" s="46">
        <v>16</v>
      </c>
      <c r="J17" s="46">
        <v>59</v>
      </c>
      <c r="K17" s="46">
        <v>2</v>
      </c>
      <c r="L17" s="46">
        <v>2</v>
      </c>
      <c r="M17" s="6">
        <f t="shared" si="1"/>
        <v>76</v>
      </c>
      <c r="N17" s="2">
        <f t="shared" si="3"/>
        <v>331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26</v>
      </c>
      <c r="C18" s="46">
        <v>69</v>
      </c>
      <c r="D18" s="46">
        <v>10</v>
      </c>
      <c r="E18" s="46">
        <v>3</v>
      </c>
      <c r="F18" s="6">
        <f t="shared" si="0"/>
        <v>109.5</v>
      </c>
      <c r="G18" s="2">
        <f t="shared" si="5"/>
        <v>393</v>
      </c>
      <c r="H18" s="19" t="s">
        <v>20</v>
      </c>
      <c r="I18" s="46">
        <v>19</v>
      </c>
      <c r="J18" s="46">
        <v>53</v>
      </c>
      <c r="K18" s="46">
        <v>1</v>
      </c>
      <c r="L18" s="46">
        <v>3</v>
      </c>
      <c r="M18" s="6">
        <f t="shared" si="1"/>
        <v>72</v>
      </c>
      <c r="N18" s="2">
        <f t="shared" si="3"/>
        <v>315.5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108</v>
      </c>
      <c r="D19" s="47">
        <v>1</v>
      </c>
      <c r="E19" s="47">
        <v>2</v>
      </c>
      <c r="F19" s="7">
        <f t="shared" si="0"/>
        <v>131</v>
      </c>
      <c r="G19" s="3">
        <f t="shared" si="5"/>
        <v>415.5</v>
      </c>
      <c r="H19" s="20" t="s">
        <v>22</v>
      </c>
      <c r="I19" s="45">
        <v>15</v>
      </c>
      <c r="J19" s="45">
        <v>57</v>
      </c>
      <c r="K19" s="45">
        <v>1</v>
      </c>
      <c r="L19" s="45">
        <v>1</v>
      </c>
      <c r="M19" s="6">
        <f t="shared" si="1"/>
        <v>69</v>
      </c>
      <c r="N19" s="2">
        <f>M16+M17+M18+M19</f>
        <v>298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28</v>
      </c>
      <c r="C20" s="45">
        <v>99</v>
      </c>
      <c r="D20" s="45">
        <v>1</v>
      </c>
      <c r="E20" s="45">
        <v>1</v>
      </c>
      <c r="F20" s="8">
        <f t="shared" si="0"/>
        <v>117.5</v>
      </c>
      <c r="G20" s="35"/>
      <c r="H20" s="19" t="s">
        <v>24</v>
      </c>
      <c r="I20" s="46">
        <v>23</v>
      </c>
      <c r="J20" s="46">
        <v>68</v>
      </c>
      <c r="K20" s="46">
        <v>2</v>
      </c>
      <c r="L20" s="46">
        <v>3</v>
      </c>
      <c r="M20" s="8">
        <f t="shared" si="1"/>
        <v>91</v>
      </c>
      <c r="N20" s="2">
        <f>M17+M18+M19+M20</f>
        <v>308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96</v>
      </c>
      <c r="D21" s="46">
        <v>2</v>
      </c>
      <c r="E21" s="46">
        <v>3</v>
      </c>
      <c r="F21" s="6">
        <f t="shared" si="0"/>
        <v>117</v>
      </c>
      <c r="G21" s="36"/>
      <c r="H21" s="20" t="s">
        <v>25</v>
      </c>
      <c r="I21" s="46">
        <v>55</v>
      </c>
      <c r="J21" s="46">
        <v>86</v>
      </c>
      <c r="K21" s="46">
        <v>2</v>
      </c>
      <c r="L21" s="46">
        <v>7</v>
      </c>
      <c r="M21" s="6">
        <f t="shared" si="1"/>
        <v>135</v>
      </c>
      <c r="N21" s="2">
        <f>M18+M19+M20+M21</f>
        <v>367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37</v>
      </c>
      <c r="C22" s="46">
        <v>89</v>
      </c>
      <c r="D22" s="46">
        <v>1</v>
      </c>
      <c r="E22" s="46">
        <v>2</v>
      </c>
      <c r="F22" s="6">
        <f t="shared" si="0"/>
        <v>114.5</v>
      </c>
      <c r="G22" s="2"/>
      <c r="H22" s="21" t="s">
        <v>26</v>
      </c>
      <c r="I22" s="47">
        <v>32</v>
      </c>
      <c r="J22" s="47">
        <v>2</v>
      </c>
      <c r="K22" s="47">
        <v>1</v>
      </c>
      <c r="L22" s="47">
        <v>0</v>
      </c>
      <c r="M22" s="6">
        <f t="shared" si="1"/>
        <v>20</v>
      </c>
      <c r="N22" s="3">
        <f>M19+M20+M21+M22</f>
        <v>315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537.5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475.5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350.5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71</v>
      </c>
      <c r="D24" s="86"/>
      <c r="E24" s="86"/>
      <c r="F24" s="87" t="s">
        <v>63</v>
      </c>
      <c r="G24" s="88"/>
      <c r="H24" s="181"/>
      <c r="I24" s="182"/>
      <c r="J24" s="82" t="s">
        <v>71</v>
      </c>
      <c r="K24" s="86"/>
      <c r="L24" s="86"/>
      <c r="M24" s="87" t="s">
        <v>72</v>
      </c>
      <c r="N24" s="88"/>
      <c r="O24" s="181"/>
      <c r="P24" s="182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0" width="6" style="1" customWidth="1"/>
    <col min="21" max="21" width="6.7109375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8" t="str">
        <f>'G-2'!E4:H4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8" t="str">
        <f>'G-2'!D5:H5</f>
        <v>CALLE 75 X CARRERA 52</v>
      </c>
      <c r="E5" s="208"/>
      <c r="F5" s="208"/>
      <c r="G5" s="208"/>
      <c r="H5" s="208"/>
      <c r="I5" s="205" t="s">
        <v>53</v>
      </c>
      <c r="J5" s="205"/>
      <c r="K5" s="205"/>
      <c r="L5" s="170">
        <f>'G-2'!L5:N5</f>
        <v>1254</v>
      </c>
      <c r="M5" s="170"/>
      <c r="N5" s="170"/>
      <c r="O5" s="50"/>
      <c r="P5" s="205" t="s">
        <v>57</v>
      </c>
      <c r="Q5" s="205"/>
      <c r="R5" s="205"/>
      <c r="S5" s="170" t="s">
        <v>154</v>
      </c>
      <c r="T5" s="170"/>
      <c r="U5" s="170"/>
    </row>
    <row r="6" spans="1:28" ht="12.75" customHeight="1" x14ac:dyDescent="0.2">
      <c r="A6" s="205" t="s">
        <v>55</v>
      </c>
      <c r="B6" s="205"/>
      <c r="C6" s="205"/>
      <c r="D6" s="206" t="s">
        <v>152</v>
      </c>
      <c r="E6" s="206"/>
      <c r="F6" s="206"/>
      <c r="G6" s="206"/>
      <c r="H6" s="206"/>
      <c r="I6" s="205" t="s">
        <v>59</v>
      </c>
      <c r="J6" s="205"/>
      <c r="K6" s="205"/>
      <c r="L6" s="215">
        <v>2</v>
      </c>
      <c r="M6" s="215"/>
      <c r="N6" s="215"/>
      <c r="O6" s="54"/>
      <c r="P6" s="205" t="s">
        <v>58</v>
      </c>
      <c r="Q6" s="205"/>
      <c r="R6" s="205"/>
      <c r="S6" s="209">
        <f>'G-2'!S6:U6</f>
        <v>44022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13</v>
      </c>
      <c r="C10" s="61">
        <v>47</v>
      </c>
      <c r="D10" s="61">
        <v>6</v>
      </c>
      <c r="E10" s="61">
        <v>0</v>
      </c>
      <c r="F10" s="62">
        <f t="shared" ref="F10:F22" si="0">B10*0.5+C10*1+D10*2+E10*2.5</f>
        <v>65.5</v>
      </c>
      <c r="G10" s="63"/>
      <c r="H10" s="64" t="s">
        <v>4</v>
      </c>
      <c r="I10" s="46">
        <v>41</v>
      </c>
      <c r="J10" s="46">
        <v>89</v>
      </c>
      <c r="K10" s="46">
        <v>9</v>
      </c>
      <c r="L10" s="46">
        <v>1</v>
      </c>
      <c r="M10" s="62">
        <f t="shared" ref="M10:M22" si="1">I10*0.5+J10*1+K10*2+L10*2.5</f>
        <v>130</v>
      </c>
      <c r="N10" s="65">
        <f>F20+F21+F22+M10</f>
        <v>521.5</v>
      </c>
      <c r="O10" s="64" t="s">
        <v>43</v>
      </c>
      <c r="P10" s="46">
        <v>46</v>
      </c>
      <c r="Q10" s="46">
        <v>91</v>
      </c>
      <c r="R10" s="46">
        <v>5</v>
      </c>
      <c r="S10" s="46">
        <v>1</v>
      </c>
      <c r="T10" s="62">
        <f t="shared" ref="T10:T21" si="2">P10*0.5+Q10*1+R10*2+S10*2.5</f>
        <v>126.5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52</v>
      </c>
      <c r="D11" s="61">
        <v>9</v>
      </c>
      <c r="E11" s="61">
        <v>0</v>
      </c>
      <c r="F11" s="62">
        <f t="shared" si="0"/>
        <v>75.5</v>
      </c>
      <c r="G11" s="63"/>
      <c r="H11" s="64" t="s">
        <v>5</v>
      </c>
      <c r="I11" s="46">
        <v>46</v>
      </c>
      <c r="J11" s="46">
        <v>85</v>
      </c>
      <c r="K11" s="46">
        <v>8</v>
      </c>
      <c r="L11" s="46">
        <v>2</v>
      </c>
      <c r="M11" s="62">
        <f t="shared" si="1"/>
        <v>129</v>
      </c>
      <c r="N11" s="65">
        <f>F21+F22+M10+M11</f>
        <v>531</v>
      </c>
      <c r="O11" s="64" t="s">
        <v>44</v>
      </c>
      <c r="P11" s="46">
        <v>55</v>
      </c>
      <c r="Q11" s="46">
        <v>99</v>
      </c>
      <c r="R11" s="46">
        <v>6</v>
      </c>
      <c r="S11" s="46">
        <v>2</v>
      </c>
      <c r="T11" s="62">
        <f t="shared" si="2"/>
        <v>143.5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76</v>
      </c>
      <c r="D12" s="61">
        <v>11</v>
      </c>
      <c r="E12" s="61">
        <v>1</v>
      </c>
      <c r="F12" s="62">
        <f t="shared" si="0"/>
        <v>106.5</v>
      </c>
      <c r="G12" s="63"/>
      <c r="H12" s="64" t="s">
        <v>6</v>
      </c>
      <c r="I12" s="46">
        <v>47</v>
      </c>
      <c r="J12" s="46">
        <v>88</v>
      </c>
      <c r="K12" s="46">
        <v>8</v>
      </c>
      <c r="L12" s="46">
        <v>5</v>
      </c>
      <c r="M12" s="62">
        <f t="shared" si="1"/>
        <v>140</v>
      </c>
      <c r="N12" s="63">
        <f>F22+M10+M11+M12</f>
        <v>526.5</v>
      </c>
      <c r="O12" s="64" t="s">
        <v>32</v>
      </c>
      <c r="P12" s="46">
        <v>41</v>
      </c>
      <c r="Q12" s="46">
        <v>73</v>
      </c>
      <c r="R12" s="46">
        <v>6</v>
      </c>
      <c r="S12" s="46">
        <v>0</v>
      </c>
      <c r="T12" s="62">
        <f t="shared" si="2"/>
        <v>105.5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62</v>
      </c>
      <c r="D13" s="61">
        <v>12</v>
      </c>
      <c r="E13" s="61">
        <v>1</v>
      </c>
      <c r="F13" s="62">
        <f t="shared" si="0"/>
        <v>96.5</v>
      </c>
      <c r="G13" s="63">
        <f t="shared" ref="G13:G19" si="3">F10+F11+F12+F13</f>
        <v>344</v>
      </c>
      <c r="H13" s="64" t="s">
        <v>7</v>
      </c>
      <c r="I13" s="46">
        <v>46</v>
      </c>
      <c r="J13" s="46">
        <v>95</v>
      </c>
      <c r="K13" s="46">
        <v>8</v>
      </c>
      <c r="L13" s="46">
        <v>4</v>
      </c>
      <c r="M13" s="62">
        <f t="shared" si="1"/>
        <v>144</v>
      </c>
      <c r="N13" s="63">
        <f t="shared" ref="N13:N18" si="4">M10+M11+M12+M13</f>
        <v>543</v>
      </c>
      <c r="O13" s="64" t="s">
        <v>33</v>
      </c>
      <c r="P13" s="46">
        <v>38</v>
      </c>
      <c r="Q13" s="46">
        <v>69</v>
      </c>
      <c r="R13" s="46">
        <v>8</v>
      </c>
      <c r="S13" s="46">
        <v>1</v>
      </c>
      <c r="T13" s="62">
        <f t="shared" si="2"/>
        <v>106.5</v>
      </c>
      <c r="U13" s="63">
        <f t="shared" ref="U13:U21" si="5">T10+T11+T12+T13</f>
        <v>482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88</v>
      </c>
      <c r="D14" s="61">
        <v>11</v>
      </c>
      <c r="E14" s="61">
        <v>1</v>
      </c>
      <c r="F14" s="62">
        <f t="shared" si="0"/>
        <v>125.5</v>
      </c>
      <c r="G14" s="63">
        <f t="shared" si="3"/>
        <v>404</v>
      </c>
      <c r="H14" s="64" t="s">
        <v>9</v>
      </c>
      <c r="I14" s="46">
        <v>42</v>
      </c>
      <c r="J14" s="46">
        <v>93</v>
      </c>
      <c r="K14" s="46">
        <v>6</v>
      </c>
      <c r="L14" s="46">
        <v>1</v>
      </c>
      <c r="M14" s="62">
        <f t="shared" si="1"/>
        <v>128.5</v>
      </c>
      <c r="N14" s="63">
        <f t="shared" si="4"/>
        <v>541.5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355.5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81</v>
      </c>
      <c r="D15" s="61">
        <v>10</v>
      </c>
      <c r="E15" s="61">
        <v>0</v>
      </c>
      <c r="F15" s="62">
        <f t="shared" si="0"/>
        <v>112</v>
      </c>
      <c r="G15" s="63">
        <f t="shared" si="3"/>
        <v>440.5</v>
      </c>
      <c r="H15" s="64" t="s">
        <v>12</v>
      </c>
      <c r="I15" s="46">
        <v>40</v>
      </c>
      <c r="J15" s="46">
        <v>90</v>
      </c>
      <c r="K15" s="46">
        <v>5</v>
      </c>
      <c r="L15" s="46">
        <v>2</v>
      </c>
      <c r="M15" s="62">
        <f t="shared" si="1"/>
        <v>125</v>
      </c>
      <c r="N15" s="63">
        <f t="shared" si="4"/>
        <v>537.5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212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111</v>
      </c>
      <c r="D16" s="61">
        <v>11</v>
      </c>
      <c r="E16" s="61">
        <v>1</v>
      </c>
      <c r="F16" s="62">
        <f t="shared" si="0"/>
        <v>153.5</v>
      </c>
      <c r="G16" s="63">
        <f t="shared" si="3"/>
        <v>487.5</v>
      </c>
      <c r="H16" s="64" t="s">
        <v>15</v>
      </c>
      <c r="I16" s="46">
        <v>37</v>
      </c>
      <c r="J16" s="46">
        <v>85</v>
      </c>
      <c r="K16" s="46">
        <v>7</v>
      </c>
      <c r="L16" s="46">
        <v>1</v>
      </c>
      <c r="M16" s="62">
        <f t="shared" si="1"/>
        <v>120</v>
      </c>
      <c r="N16" s="63">
        <f t="shared" si="4"/>
        <v>517.5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106.5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106</v>
      </c>
      <c r="D17" s="61">
        <v>6</v>
      </c>
      <c r="E17" s="61">
        <v>0</v>
      </c>
      <c r="F17" s="62">
        <f t="shared" si="0"/>
        <v>136</v>
      </c>
      <c r="G17" s="63">
        <f t="shared" si="3"/>
        <v>527</v>
      </c>
      <c r="H17" s="64" t="s">
        <v>18</v>
      </c>
      <c r="I17" s="46">
        <v>30</v>
      </c>
      <c r="J17" s="46">
        <v>81</v>
      </c>
      <c r="K17" s="46">
        <v>7</v>
      </c>
      <c r="L17" s="46">
        <v>1</v>
      </c>
      <c r="M17" s="62">
        <f t="shared" si="1"/>
        <v>112.5</v>
      </c>
      <c r="N17" s="63">
        <f t="shared" si="4"/>
        <v>486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79</v>
      </c>
      <c r="D18" s="61">
        <v>10</v>
      </c>
      <c r="E18" s="61">
        <v>1</v>
      </c>
      <c r="F18" s="62">
        <f t="shared" si="0"/>
        <v>117.5</v>
      </c>
      <c r="G18" s="63">
        <f t="shared" si="3"/>
        <v>519</v>
      </c>
      <c r="H18" s="64" t="s">
        <v>20</v>
      </c>
      <c r="I18" s="46">
        <v>36</v>
      </c>
      <c r="J18" s="46">
        <v>85</v>
      </c>
      <c r="K18" s="46">
        <v>8</v>
      </c>
      <c r="L18" s="46">
        <v>2</v>
      </c>
      <c r="M18" s="62">
        <f t="shared" si="1"/>
        <v>124</v>
      </c>
      <c r="N18" s="63">
        <f t="shared" si="4"/>
        <v>481.5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9">
        <v>86</v>
      </c>
      <c r="D19" s="69">
        <v>9</v>
      </c>
      <c r="E19" s="69">
        <v>3</v>
      </c>
      <c r="F19" s="70">
        <f t="shared" si="0"/>
        <v>123.5</v>
      </c>
      <c r="G19" s="71">
        <f t="shared" si="3"/>
        <v>530.5</v>
      </c>
      <c r="H19" s="72" t="s">
        <v>22</v>
      </c>
      <c r="I19" s="45">
        <v>31</v>
      </c>
      <c r="J19" s="45">
        <v>80</v>
      </c>
      <c r="K19" s="45">
        <v>7</v>
      </c>
      <c r="L19" s="45">
        <v>3</v>
      </c>
      <c r="M19" s="62">
        <f t="shared" si="1"/>
        <v>117</v>
      </c>
      <c r="N19" s="63">
        <f>M16+M17+M18+M19</f>
        <v>473.5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87</v>
      </c>
      <c r="D20" s="67">
        <v>6</v>
      </c>
      <c r="E20" s="67">
        <v>1</v>
      </c>
      <c r="F20" s="73">
        <f t="shared" si="0"/>
        <v>119.5</v>
      </c>
      <c r="G20" s="74"/>
      <c r="H20" s="64" t="s">
        <v>24</v>
      </c>
      <c r="I20" s="46">
        <v>38</v>
      </c>
      <c r="J20" s="46">
        <v>73</v>
      </c>
      <c r="K20" s="46">
        <v>5</v>
      </c>
      <c r="L20" s="46">
        <v>0</v>
      </c>
      <c r="M20" s="73">
        <f t="shared" si="1"/>
        <v>102</v>
      </c>
      <c r="N20" s="63">
        <f>M17+M18+M19+M20</f>
        <v>455.5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41</v>
      </c>
      <c r="C21" s="61">
        <v>103</v>
      </c>
      <c r="D21" s="61">
        <v>8</v>
      </c>
      <c r="E21" s="61">
        <v>2</v>
      </c>
      <c r="F21" s="62">
        <f t="shared" si="0"/>
        <v>144.5</v>
      </c>
      <c r="G21" s="75"/>
      <c r="H21" s="72" t="s">
        <v>25</v>
      </c>
      <c r="I21" s="46">
        <v>47</v>
      </c>
      <c r="J21" s="46">
        <v>78</v>
      </c>
      <c r="K21" s="46">
        <v>8</v>
      </c>
      <c r="L21" s="46">
        <v>2</v>
      </c>
      <c r="M21" s="62">
        <f t="shared" si="1"/>
        <v>122.5</v>
      </c>
      <c r="N21" s="63">
        <f>M18+M19+M20+M21</f>
        <v>465.5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43</v>
      </c>
      <c r="C22" s="61">
        <v>88</v>
      </c>
      <c r="D22" s="61">
        <v>9</v>
      </c>
      <c r="E22" s="61">
        <v>0</v>
      </c>
      <c r="F22" s="62">
        <f t="shared" si="0"/>
        <v>127.5</v>
      </c>
      <c r="G22" s="63"/>
      <c r="H22" s="68" t="s">
        <v>26</v>
      </c>
      <c r="I22" s="47">
        <v>33</v>
      </c>
      <c r="J22" s="47">
        <v>68</v>
      </c>
      <c r="K22" s="47">
        <v>6</v>
      </c>
      <c r="L22" s="47">
        <v>1</v>
      </c>
      <c r="M22" s="62">
        <f t="shared" si="1"/>
        <v>99</v>
      </c>
      <c r="N22" s="71">
        <f>M19+M20+M21+M22</f>
        <v>440.5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530.5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543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482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71</v>
      </c>
      <c r="D24" s="86"/>
      <c r="E24" s="86"/>
      <c r="F24" s="87" t="s">
        <v>87</v>
      </c>
      <c r="G24" s="88"/>
      <c r="H24" s="197"/>
      <c r="I24" s="198"/>
      <c r="J24" s="83" t="s">
        <v>71</v>
      </c>
      <c r="K24" s="86"/>
      <c r="L24" s="86"/>
      <c r="M24" s="87" t="s">
        <v>74</v>
      </c>
      <c r="N24" s="88"/>
      <c r="O24" s="197"/>
      <c r="P24" s="19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'G-2'!E4:H4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69" t="str">
        <f>'G-2'!D5:H5</f>
        <v>CALLE 75 X CARRERA 52</v>
      </c>
      <c r="E6" s="169"/>
      <c r="F6" s="169"/>
      <c r="G6" s="169"/>
      <c r="H6" s="169"/>
      <c r="I6" s="164" t="s">
        <v>53</v>
      </c>
      <c r="J6" s="164"/>
      <c r="K6" s="164"/>
      <c r="L6" s="170">
        <f>'G-2'!L5:N5</f>
        <v>1254</v>
      </c>
      <c r="M6" s="170"/>
      <c r="N6" s="170"/>
      <c r="O6" s="12"/>
      <c r="P6" s="164" t="s">
        <v>58</v>
      </c>
      <c r="Q6" s="164"/>
      <c r="R6" s="164"/>
      <c r="S6" s="217">
        <f>'G-2'!S6:U6</f>
        <v>44022</v>
      </c>
      <c r="T6" s="217"/>
      <c r="U6" s="21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'G-2'!B10+'G-3B'!B10+'G-3A'!B10</f>
        <v>80</v>
      </c>
      <c r="C10" s="46">
        <f>'G-2'!C10+'G-3B'!C10+'G-3A'!C10</f>
        <v>195</v>
      </c>
      <c r="D10" s="46">
        <f>'G-2'!D10+'G-3B'!D10+'G-3A'!D10</f>
        <v>19</v>
      </c>
      <c r="E10" s="46">
        <f>'G-2'!E10+'G-3B'!E10+'G-3A'!E10</f>
        <v>2</v>
      </c>
      <c r="F10" s="6">
        <f t="shared" ref="F10:F22" si="0">B10*0.5+C10*1+D10*2+E10*2.5</f>
        <v>278</v>
      </c>
      <c r="G10" s="2"/>
      <c r="H10" s="19" t="s">
        <v>4</v>
      </c>
      <c r="I10" s="46">
        <f>'G-2'!I10+'G-3B'!I10+'G-3A'!I10</f>
        <v>126</v>
      </c>
      <c r="J10" s="46">
        <f>'G-2'!J10+'G-3B'!J10+'G-3A'!J10</f>
        <v>263</v>
      </c>
      <c r="K10" s="46">
        <f>'G-2'!K10+'G-3B'!K10+'G-3A'!K10</f>
        <v>15</v>
      </c>
      <c r="L10" s="46">
        <f>'G-2'!L10+'G-3B'!L10+'G-3A'!L10</f>
        <v>11</v>
      </c>
      <c r="M10" s="6">
        <f t="shared" ref="M10:M22" si="1">I10*0.5+J10*1+K10*2+L10*2.5</f>
        <v>383.5</v>
      </c>
      <c r="N10" s="9">
        <f>F20+F21+F22+M10</f>
        <v>1465.5</v>
      </c>
      <c r="O10" s="19" t="s">
        <v>43</v>
      </c>
      <c r="P10" s="46">
        <f>'G-2'!P10+'G-3B'!P10+'G-3A'!P10</f>
        <v>99</v>
      </c>
      <c r="Q10" s="46">
        <f>'G-2'!Q10+'G-3B'!Q10+'G-3A'!Q10</f>
        <v>239</v>
      </c>
      <c r="R10" s="46">
        <f>'G-2'!R10+'G-3B'!R10+'G-3A'!R10</f>
        <v>9</v>
      </c>
      <c r="S10" s="46">
        <f>'G-2'!S10+'G-3B'!S10+'G-3A'!S10</f>
        <v>4</v>
      </c>
      <c r="T10" s="6">
        <f t="shared" ref="T10:T21" si="2">P10*0.5+Q10*1+R10*2+S10*2.5</f>
        <v>316.5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'G-2'!B11+'G-3B'!B11+'G-3A'!B11</f>
        <v>93</v>
      </c>
      <c r="C11" s="46">
        <f>'G-2'!C11+'G-3B'!C11+'G-3A'!C11</f>
        <v>221</v>
      </c>
      <c r="D11" s="46">
        <f>'G-2'!D11+'G-3B'!D11+'G-3A'!D11</f>
        <v>26</v>
      </c>
      <c r="E11" s="46">
        <f>'G-2'!E11+'G-3B'!E11+'G-3A'!E11</f>
        <v>1</v>
      </c>
      <c r="F11" s="6">
        <f t="shared" si="0"/>
        <v>322</v>
      </c>
      <c r="G11" s="2"/>
      <c r="H11" s="19" t="s">
        <v>5</v>
      </c>
      <c r="I11" s="46">
        <f>'G-2'!I11+'G-3B'!I11+'G-3A'!I11</f>
        <v>114</v>
      </c>
      <c r="J11" s="46">
        <f>'G-2'!J11+'G-3B'!J11+'G-3A'!J11</f>
        <v>271</v>
      </c>
      <c r="K11" s="46">
        <f>'G-2'!K11+'G-3B'!K11+'G-3A'!K11</f>
        <v>12</v>
      </c>
      <c r="L11" s="46">
        <f>'G-2'!L11+'G-3B'!L11+'G-3A'!L11</f>
        <v>5</v>
      </c>
      <c r="M11" s="6">
        <f t="shared" si="1"/>
        <v>364.5</v>
      </c>
      <c r="N11" s="9">
        <f>F21+F22+M10+M11</f>
        <v>1474</v>
      </c>
      <c r="O11" s="19" t="s">
        <v>44</v>
      </c>
      <c r="P11" s="46">
        <f>'G-2'!P11+'G-3B'!P11+'G-3A'!P11</f>
        <v>113</v>
      </c>
      <c r="Q11" s="46">
        <f>'G-2'!Q11+'G-3B'!Q11+'G-3A'!Q11</f>
        <v>245</v>
      </c>
      <c r="R11" s="46">
        <f>'G-2'!R11+'G-3B'!R11+'G-3A'!R11</f>
        <v>11</v>
      </c>
      <c r="S11" s="46">
        <f>'G-2'!S11+'G-3B'!S11+'G-3A'!S11</f>
        <v>6</v>
      </c>
      <c r="T11" s="6">
        <f t="shared" si="2"/>
        <v>338.5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'G-2'!B12+'G-3B'!B12+'G-3A'!B12</f>
        <v>95</v>
      </c>
      <c r="C12" s="46">
        <f>'G-2'!C12+'G-3B'!C12+'G-3A'!C12</f>
        <v>300</v>
      </c>
      <c r="D12" s="46">
        <f>'G-2'!D12+'G-3B'!D12+'G-3A'!D12</f>
        <v>27</v>
      </c>
      <c r="E12" s="46">
        <f>'G-2'!E12+'G-3B'!E12+'G-3A'!E12</f>
        <v>3</v>
      </c>
      <c r="F12" s="6">
        <f t="shared" si="0"/>
        <v>409</v>
      </c>
      <c r="G12" s="2"/>
      <c r="H12" s="19" t="s">
        <v>6</v>
      </c>
      <c r="I12" s="46">
        <f>'G-2'!I12+'G-3B'!I12+'G-3A'!I12</f>
        <v>130</v>
      </c>
      <c r="J12" s="46">
        <f>'G-2'!J12+'G-3B'!J12+'G-3A'!J12</f>
        <v>245</v>
      </c>
      <c r="K12" s="46">
        <f>'G-2'!K12+'G-3B'!K12+'G-3A'!K12</f>
        <v>13</v>
      </c>
      <c r="L12" s="46">
        <f>'G-2'!L12+'G-3B'!L12+'G-3A'!L12</f>
        <v>6</v>
      </c>
      <c r="M12" s="6">
        <f t="shared" si="1"/>
        <v>351</v>
      </c>
      <c r="N12" s="2">
        <f>F22+M10+M11+M12</f>
        <v>1455</v>
      </c>
      <c r="O12" s="19" t="s">
        <v>32</v>
      </c>
      <c r="P12" s="46">
        <f>'G-2'!P12+'G-3B'!P12+'G-3A'!P12</f>
        <v>116</v>
      </c>
      <c r="Q12" s="46">
        <f>'G-2'!Q12+'G-3B'!Q12+'G-3A'!Q12</f>
        <v>241</v>
      </c>
      <c r="R12" s="46">
        <f>'G-2'!R12+'G-3B'!R12+'G-3A'!R12</f>
        <v>9</v>
      </c>
      <c r="S12" s="46">
        <f>'G-2'!S12+'G-3B'!S12+'G-3A'!S12</f>
        <v>4</v>
      </c>
      <c r="T12" s="6">
        <f t="shared" si="2"/>
        <v>327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'G-2'!B13+'G-3B'!B13+'G-3A'!B13</f>
        <v>65</v>
      </c>
      <c r="C13" s="46">
        <f>'G-2'!C13+'G-3B'!C13+'G-3A'!C13</f>
        <v>235</v>
      </c>
      <c r="D13" s="46">
        <f>'G-2'!D13+'G-3B'!D13+'G-3A'!D13</f>
        <v>24</v>
      </c>
      <c r="E13" s="46">
        <f>'G-2'!E13+'G-3B'!E13+'G-3A'!E13</f>
        <v>3</v>
      </c>
      <c r="F13" s="6">
        <f t="shared" si="0"/>
        <v>323</v>
      </c>
      <c r="G13" s="2">
        <f t="shared" ref="G13:G19" si="3">F10+F11+F12+F13</f>
        <v>1332</v>
      </c>
      <c r="H13" s="19" t="s">
        <v>7</v>
      </c>
      <c r="I13" s="46">
        <f>'G-2'!I13+'G-3B'!I13+'G-3A'!I13</f>
        <v>118</v>
      </c>
      <c r="J13" s="46">
        <f>'G-2'!J13+'G-3B'!J13+'G-3A'!J13</f>
        <v>240</v>
      </c>
      <c r="K13" s="46">
        <f>'G-2'!K13+'G-3B'!K13+'G-3A'!K13</f>
        <v>11</v>
      </c>
      <c r="L13" s="46">
        <f>'G-2'!L13+'G-3B'!L13+'G-3A'!L13</f>
        <v>9</v>
      </c>
      <c r="M13" s="6">
        <f t="shared" si="1"/>
        <v>343.5</v>
      </c>
      <c r="N13" s="2">
        <f t="shared" ref="N13:N18" si="4">M10+M11+M12+M13</f>
        <v>1442.5</v>
      </c>
      <c r="O13" s="19" t="s">
        <v>33</v>
      </c>
      <c r="P13" s="46">
        <f>'G-2'!P13+'G-3B'!P13+'G-3A'!P13</f>
        <v>121</v>
      </c>
      <c r="Q13" s="46">
        <f>'G-2'!Q13+'G-3B'!Q13+'G-3A'!Q13</f>
        <v>200</v>
      </c>
      <c r="R13" s="46">
        <f>'G-2'!R13+'G-3B'!R13+'G-3A'!R13</f>
        <v>11</v>
      </c>
      <c r="S13" s="46">
        <f>'G-2'!S13+'G-3B'!S13+'G-3A'!S13</f>
        <v>3</v>
      </c>
      <c r="T13" s="6">
        <f t="shared" si="2"/>
        <v>290</v>
      </c>
      <c r="U13" s="2">
        <f t="shared" ref="U13:U21" si="5">T10+T11+T12+T13</f>
        <v>1272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'G-2'!B14+'G-3B'!B14+'G-3A'!B14</f>
        <v>72</v>
      </c>
      <c r="C14" s="46">
        <f>'G-2'!C14+'G-3B'!C14+'G-3A'!C14</f>
        <v>219</v>
      </c>
      <c r="D14" s="46">
        <f>'G-2'!D14+'G-3B'!D14+'G-3A'!D14</f>
        <v>17</v>
      </c>
      <c r="E14" s="46">
        <f>'G-2'!E14+'G-3B'!E14+'G-3A'!E14</f>
        <v>2</v>
      </c>
      <c r="F14" s="6">
        <f t="shared" si="0"/>
        <v>294</v>
      </c>
      <c r="G14" s="2">
        <f t="shared" si="3"/>
        <v>1348</v>
      </c>
      <c r="H14" s="19" t="s">
        <v>9</v>
      </c>
      <c r="I14" s="46">
        <f>'G-2'!I14+'G-3B'!I14+'G-3A'!I14</f>
        <v>110</v>
      </c>
      <c r="J14" s="46">
        <f>'G-2'!J14+'G-3B'!J14+'G-3A'!J14</f>
        <v>239</v>
      </c>
      <c r="K14" s="46">
        <f>'G-2'!K14+'G-3B'!K14+'G-3A'!K14</f>
        <v>8</v>
      </c>
      <c r="L14" s="46">
        <f>'G-2'!L14+'G-3B'!L14+'G-3A'!L14</f>
        <v>4</v>
      </c>
      <c r="M14" s="6">
        <f t="shared" si="1"/>
        <v>320</v>
      </c>
      <c r="N14" s="2">
        <f t="shared" si="4"/>
        <v>1379</v>
      </c>
      <c r="O14" s="19" t="s">
        <v>29</v>
      </c>
      <c r="P14" s="46">
        <f>'G-2'!P14+'G-3B'!P14+'G-3A'!P14</f>
        <v>0</v>
      </c>
      <c r="Q14" s="46">
        <f>'G-2'!Q14+'G-3B'!Q14+'G-3A'!Q14</f>
        <v>0</v>
      </c>
      <c r="R14" s="46">
        <f>'G-2'!R14+'G-3B'!R14+'G-3A'!R14</f>
        <v>0</v>
      </c>
      <c r="S14" s="46">
        <f>'G-2'!S14+'G-3B'!S14+'G-3A'!S14</f>
        <v>0</v>
      </c>
      <c r="T14" s="6">
        <f t="shared" si="2"/>
        <v>0</v>
      </c>
      <c r="U14" s="2">
        <f t="shared" si="5"/>
        <v>955.5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'G-2'!B15+'G-3B'!B15+'G-3A'!B15</f>
        <v>74</v>
      </c>
      <c r="C15" s="46">
        <f>'G-2'!C15+'G-3B'!C15+'G-3A'!C15</f>
        <v>241</v>
      </c>
      <c r="D15" s="46">
        <f>'G-2'!D15+'G-3B'!D15+'G-3A'!D15</f>
        <v>20</v>
      </c>
      <c r="E15" s="46">
        <f>'G-2'!E15+'G-3B'!E15+'G-3A'!E15</f>
        <v>3</v>
      </c>
      <c r="F15" s="6">
        <f t="shared" si="0"/>
        <v>325.5</v>
      </c>
      <c r="G15" s="2">
        <f t="shared" si="3"/>
        <v>1351.5</v>
      </c>
      <c r="H15" s="19" t="s">
        <v>12</v>
      </c>
      <c r="I15" s="46">
        <f>'G-2'!I15+'G-3B'!I15+'G-3A'!I15</f>
        <v>105</v>
      </c>
      <c r="J15" s="46">
        <f>'G-2'!J15+'G-3B'!J15+'G-3A'!J15</f>
        <v>232</v>
      </c>
      <c r="K15" s="46">
        <f>'G-2'!K15+'G-3B'!K15+'G-3A'!K15</f>
        <v>7</v>
      </c>
      <c r="L15" s="46">
        <f>'G-2'!L15+'G-3B'!L15+'G-3A'!L15</f>
        <v>6</v>
      </c>
      <c r="M15" s="6">
        <f t="shared" si="1"/>
        <v>313.5</v>
      </c>
      <c r="N15" s="2">
        <f t="shared" si="4"/>
        <v>1328</v>
      </c>
      <c r="O15" s="18" t="s">
        <v>30</v>
      </c>
      <c r="P15" s="46">
        <f>'G-2'!P15+'G-3B'!P15+'G-3A'!P15</f>
        <v>0</v>
      </c>
      <c r="Q15" s="46">
        <f>'G-2'!Q15+'G-3B'!Q15+'G-3A'!Q15</f>
        <v>0</v>
      </c>
      <c r="R15" s="46">
        <f>'G-2'!R15+'G-3B'!R15+'G-3A'!R15</f>
        <v>0</v>
      </c>
      <c r="S15" s="46">
        <f>'G-2'!S15+'G-3B'!S15+'G-3A'!S15</f>
        <v>0</v>
      </c>
      <c r="T15" s="6">
        <f t="shared" si="2"/>
        <v>0</v>
      </c>
      <c r="U15" s="2">
        <f t="shared" si="5"/>
        <v>617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'G-2'!B16+'G-3B'!B16+'G-3A'!B16</f>
        <v>84</v>
      </c>
      <c r="C16" s="46">
        <f>'G-2'!C16+'G-3B'!C16+'G-3A'!C16</f>
        <v>269</v>
      </c>
      <c r="D16" s="46">
        <f>'G-2'!D16+'G-3B'!D16+'G-3A'!D16</f>
        <v>17</v>
      </c>
      <c r="E16" s="46">
        <f>'G-2'!E16+'G-3B'!E16+'G-3A'!E16</f>
        <v>4</v>
      </c>
      <c r="F16" s="6">
        <f t="shared" si="0"/>
        <v>355</v>
      </c>
      <c r="G16" s="2">
        <f t="shared" si="3"/>
        <v>1297.5</v>
      </c>
      <c r="H16" s="19" t="s">
        <v>15</v>
      </c>
      <c r="I16" s="46">
        <f>'G-2'!I16+'G-3B'!I16+'G-3A'!I16</f>
        <v>95</v>
      </c>
      <c r="J16" s="46">
        <f>'G-2'!J16+'G-3B'!J16+'G-3A'!J16</f>
        <v>222</v>
      </c>
      <c r="K16" s="46">
        <f>'G-2'!K16+'G-3B'!K16+'G-3A'!K16</f>
        <v>11</v>
      </c>
      <c r="L16" s="46">
        <f>'G-2'!L16+'G-3B'!L16+'G-3A'!L16</f>
        <v>3</v>
      </c>
      <c r="M16" s="6">
        <f t="shared" si="1"/>
        <v>299</v>
      </c>
      <c r="N16" s="2">
        <f t="shared" si="4"/>
        <v>1276</v>
      </c>
      <c r="O16" s="19" t="s">
        <v>8</v>
      </c>
      <c r="P16" s="46">
        <f>'G-2'!P16+'G-3B'!P16+'G-3A'!P16</f>
        <v>0</v>
      </c>
      <c r="Q16" s="46">
        <f>'G-2'!Q16+'G-3B'!Q16+'G-3A'!Q16</f>
        <v>0</v>
      </c>
      <c r="R16" s="46">
        <f>'G-2'!R16+'G-3B'!R16+'G-3A'!R16</f>
        <v>0</v>
      </c>
      <c r="S16" s="46">
        <f>'G-2'!S16+'G-3B'!S16+'G-3A'!S16</f>
        <v>0</v>
      </c>
      <c r="T16" s="6">
        <f t="shared" si="2"/>
        <v>0</v>
      </c>
      <c r="U16" s="2">
        <f t="shared" si="5"/>
        <v>290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'G-2'!B17+'G-3B'!B17+'G-3A'!B17</f>
        <v>103</v>
      </c>
      <c r="C17" s="46">
        <f>'G-2'!C17+'G-3B'!C17+'G-3A'!C17</f>
        <v>268</v>
      </c>
      <c r="D17" s="46">
        <f>'G-2'!D17+'G-3B'!D17+'G-3A'!D17</f>
        <v>10</v>
      </c>
      <c r="E17" s="46">
        <f>'G-2'!E17+'G-3B'!E17+'G-3A'!E17</f>
        <v>4</v>
      </c>
      <c r="F17" s="6">
        <f t="shared" si="0"/>
        <v>349.5</v>
      </c>
      <c r="G17" s="2">
        <f t="shared" si="3"/>
        <v>1324</v>
      </c>
      <c r="H17" s="19" t="s">
        <v>18</v>
      </c>
      <c r="I17" s="46">
        <f>'G-2'!I17+'G-3B'!I17+'G-3A'!I17</f>
        <v>87</v>
      </c>
      <c r="J17" s="46">
        <f>'G-2'!J17+'G-3B'!J17+'G-3A'!J17</f>
        <v>204</v>
      </c>
      <c r="K17" s="46">
        <f>'G-2'!K17+'G-3B'!K17+'G-3A'!K17</f>
        <v>13</v>
      </c>
      <c r="L17" s="46">
        <f>'G-2'!L17+'G-3B'!L17+'G-3A'!L17</f>
        <v>9</v>
      </c>
      <c r="M17" s="6">
        <f t="shared" si="1"/>
        <v>296</v>
      </c>
      <c r="N17" s="2">
        <f t="shared" si="4"/>
        <v>1228.5</v>
      </c>
      <c r="O17" s="19" t="s">
        <v>10</v>
      </c>
      <c r="P17" s="46">
        <f>'G-2'!P17+'G-3B'!P17+'G-3A'!P17</f>
        <v>0</v>
      </c>
      <c r="Q17" s="46">
        <f>'G-2'!Q17+'G-3B'!Q17+'G-3A'!Q17</f>
        <v>0</v>
      </c>
      <c r="R17" s="46">
        <f>'G-2'!R17+'G-3B'!R17+'G-3A'!R17</f>
        <v>0</v>
      </c>
      <c r="S17" s="46">
        <f>'G-2'!S17+'G-3B'!S17+'G-3A'!S17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'G-2'!B18+'G-3B'!B18+'G-3A'!B18</f>
        <v>95</v>
      </c>
      <c r="C18" s="46">
        <f>'G-2'!C18+'G-3B'!C18+'G-3A'!C18</f>
        <v>241</v>
      </c>
      <c r="D18" s="46">
        <f>'G-2'!D18+'G-3B'!D18+'G-3A'!D18</f>
        <v>24</v>
      </c>
      <c r="E18" s="46">
        <f>'G-2'!E18+'G-3B'!E18+'G-3A'!E18</f>
        <v>5</v>
      </c>
      <c r="F18" s="6">
        <f t="shared" si="0"/>
        <v>349</v>
      </c>
      <c r="G18" s="2">
        <f t="shared" si="3"/>
        <v>1379</v>
      </c>
      <c r="H18" s="19" t="s">
        <v>20</v>
      </c>
      <c r="I18" s="46">
        <f>'G-2'!I18+'G-3B'!I18+'G-3A'!I18</f>
        <v>102</v>
      </c>
      <c r="J18" s="46">
        <f>'G-2'!J18+'G-3B'!J18+'G-3A'!J18</f>
        <v>217</v>
      </c>
      <c r="K18" s="46">
        <f>'G-2'!K18+'G-3B'!K18+'G-3A'!K18</f>
        <v>12</v>
      </c>
      <c r="L18" s="46">
        <f>'G-2'!L18+'G-3B'!L18+'G-3A'!L18</f>
        <v>7</v>
      </c>
      <c r="M18" s="6">
        <f t="shared" si="1"/>
        <v>309.5</v>
      </c>
      <c r="N18" s="2">
        <f t="shared" si="4"/>
        <v>1218</v>
      </c>
      <c r="O18" s="19" t="s">
        <v>13</v>
      </c>
      <c r="P18" s="46">
        <f>'G-2'!P18+'G-3B'!P18+'G-3A'!P18</f>
        <v>0</v>
      </c>
      <c r="Q18" s="46">
        <f>'G-2'!Q18+'G-3B'!Q18+'G-3A'!Q18</f>
        <v>0</v>
      </c>
      <c r="R18" s="46">
        <f>'G-2'!R18+'G-3B'!R18+'G-3A'!R18</f>
        <v>0</v>
      </c>
      <c r="S18" s="46">
        <f>'G-2'!S18+'G-3B'!S18+'G-3A'!S18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'G-2'!B19+'G-3B'!B19+'G-3A'!B19</f>
        <v>91</v>
      </c>
      <c r="C19" s="47">
        <f>'G-2'!C19+'G-3B'!C19+'G-3A'!C19</f>
        <v>285</v>
      </c>
      <c r="D19" s="47">
        <f>'G-2'!D19+'G-3B'!D19+'G-3A'!D19</f>
        <v>14</v>
      </c>
      <c r="E19" s="47">
        <f>'G-2'!E19+'G-3B'!E19+'G-3A'!E19</f>
        <v>6</v>
      </c>
      <c r="F19" s="7">
        <f t="shared" si="0"/>
        <v>373.5</v>
      </c>
      <c r="G19" s="3">
        <f t="shared" si="3"/>
        <v>1427</v>
      </c>
      <c r="H19" s="20" t="s">
        <v>22</v>
      </c>
      <c r="I19" s="46">
        <f>'G-2'!I19+'G-3B'!I19+'G-3A'!I19</f>
        <v>91</v>
      </c>
      <c r="J19" s="46">
        <f>'G-2'!J19+'G-3B'!J19+'G-3A'!J19</f>
        <v>219</v>
      </c>
      <c r="K19" s="46">
        <f>'G-2'!K19+'G-3B'!K19+'G-3A'!K19</f>
        <v>11</v>
      </c>
      <c r="L19" s="46">
        <f>'G-2'!L19+'G-3B'!L19+'G-3A'!L19</f>
        <v>6</v>
      </c>
      <c r="M19" s="6">
        <f t="shared" si="1"/>
        <v>301.5</v>
      </c>
      <c r="N19" s="2">
        <f>M16+M17+M18+M19</f>
        <v>1206</v>
      </c>
      <c r="O19" s="19" t="s">
        <v>16</v>
      </c>
      <c r="P19" s="46">
        <f>'G-2'!P19+'G-3B'!P19+'G-3A'!P19</f>
        <v>0</v>
      </c>
      <c r="Q19" s="46">
        <f>'G-2'!Q19+'G-3B'!Q19+'G-3A'!Q19</f>
        <v>0</v>
      </c>
      <c r="R19" s="46">
        <f>'G-2'!R19+'G-3B'!R19+'G-3A'!R19</f>
        <v>0</v>
      </c>
      <c r="S19" s="46">
        <f>'G-2'!S19+'G-3B'!S19+'G-3A'!S19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'G-2'!B20+'G-3B'!B20+'G-3A'!B20</f>
        <v>97</v>
      </c>
      <c r="C20" s="45">
        <f>'G-2'!C20+'G-3B'!C20+'G-3A'!C20</f>
        <v>273</v>
      </c>
      <c r="D20" s="45">
        <f>'G-2'!D20+'G-3B'!D20+'G-3A'!D20</f>
        <v>11</v>
      </c>
      <c r="E20" s="45">
        <f>'G-2'!E20+'G-3B'!E20+'G-3A'!E20</f>
        <v>5</v>
      </c>
      <c r="F20" s="8">
        <f t="shared" si="0"/>
        <v>356</v>
      </c>
      <c r="G20" s="35"/>
      <c r="H20" s="19" t="s">
        <v>24</v>
      </c>
      <c r="I20" s="46">
        <f>'G-2'!I20+'G-3B'!I20+'G-3A'!I20</f>
        <v>107</v>
      </c>
      <c r="J20" s="46">
        <f>'G-2'!J20+'G-3B'!J20+'G-3A'!J20</f>
        <v>206</v>
      </c>
      <c r="K20" s="46">
        <f>'G-2'!K20+'G-3B'!K20+'G-3A'!K20</f>
        <v>10</v>
      </c>
      <c r="L20" s="46">
        <f>'G-2'!L20+'G-3B'!L20+'G-3A'!L20</f>
        <v>4</v>
      </c>
      <c r="M20" s="8">
        <f t="shared" si="1"/>
        <v>289.5</v>
      </c>
      <c r="N20" s="2">
        <f>M17+M18+M19+M20</f>
        <v>1196.5</v>
      </c>
      <c r="O20" s="19" t="s">
        <v>45</v>
      </c>
      <c r="P20" s="46">
        <f>'G-2'!P20+'G-3B'!P20+'G-3A'!P20</f>
        <v>0</v>
      </c>
      <c r="Q20" s="46">
        <f>'G-2'!Q20+'G-3B'!Q20+'G-3A'!Q20</f>
        <v>0</v>
      </c>
      <c r="R20" s="46">
        <f>'G-2'!R20+'G-3B'!R20+'G-3A'!R20</f>
        <v>0</v>
      </c>
      <c r="S20" s="46">
        <f>'G-2'!S20+'G-3B'!S20+'G-3A'!S20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'G-2'!B21+'G-3B'!B21+'G-3A'!B21</f>
        <v>102</v>
      </c>
      <c r="C21" s="45">
        <f>'G-2'!C21+'G-3B'!C21+'G-3A'!C21</f>
        <v>278</v>
      </c>
      <c r="D21" s="45">
        <f>'G-2'!D21+'G-3B'!D21+'G-3A'!D21</f>
        <v>13</v>
      </c>
      <c r="E21" s="45">
        <f>'G-2'!E21+'G-3B'!E21+'G-3A'!E21</f>
        <v>6</v>
      </c>
      <c r="F21" s="6">
        <f t="shared" si="0"/>
        <v>370</v>
      </c>
      <c r="G21" s="36"/>
      <c r="H21" s="20" t="s">
        <v>25</v>
      </c>
      <c r="I21" s="46">
        <f>'G-2'!I21+'G-3B'!I21+'G-3A'!I21</f>
        <v>140</v>
      </c>
      <c r="J21" s="46">
        <f>'G-2'!J21+'G-3B'!J21+'G-3A'!J21</f>
        <v>240</v>
      </c>
      <c r="K21" s="46">
        <f>'G-2'!K21+'G-3B'!K21+'G-3A'!K21</f>
        <v>13</v>
      </c>
      <c r="L21" s="46">
        <f>'G-2'!L21+'G-3B'!L21+'G-3A'!L21</f>
        <v>10</v>
      </c>
      <c r="M21" s="6">
        <f t="shared" si="1"/>
        <v>361</v>
      </c>
      <c r="N21" s="2">
        <f>M18+M19+M20+M21</f>
        <v>1261.5</v>
      </c>
      <c r="O21" s="21" t="s">
        <v>46</v>
      </c>
      <c r="P21" s="47">
        <f>'G-2'!P21+'G-3B'!P21+'G-3A'!P21</f>
        <v>0</v>
      </c>
      <c r="Q21" s="47">
        <f>'G-2'!Q21+'G-3B'!Q21+'G-3A'!Q21</f>
        <v>0</v>
      </c>
      <c r="R21" s="47">
        <f>'G-2'!R21+'G-3B'!R21+'G-3A'!R21</f>
        <v>0</v>
      </c>
      <c r="S21" s="47">
        <f>'G-2'!S21+'G-3B'!S21+'G-3A'!S21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'G-2'!B22+'G-3B'!B22+'G-3A'!B22</f>
        <v>139</v>
      </c>
      <c r="C22" s="45">
        <f>'G-2'!C22+'G-3B'!C22+'G-3A'!C22</f>
        <v>255</v>
      </c>
      <c r="D22" s="45">
        <f>'G-2'!D22+'G-3B'!D22+'G-3A'!D22</f>
        <v>12</v>
      </c>
      <c r="E22" s="45">
        <f>'G-2'!E22+'G-3B'!E22+'G-3A'!E22</f>
        <v>3</v>
      </c>
      <c r="F22" s="6">
        <f t="shared" si="0"/>
        <v>356</v>
      </c>
      <c r="G22" s="2"/>
      <c r="H22" s="21" t="s">
        <v>26</v>
      </c>
      <c r="I22" s="46">
        <f>'G-2'!I22+'G-3B'!I22+'G-3A'!I22</f>
        <v>106</v>
      </c>
      <c r="J22" s="46">
        <f>'G-2'!J22+'G-3B'!J22+'G-3A'!J22</f>
        <v>148</v>
      </c>
      <c r="K22" s="46">
        <f>'G-2'!K22+'G-3B'!K22+'G-3A'!K22</f>
        <v>10</v>
      </c>
      <c r="L22" s="46">
        <f>'G-2'!L22+'G-3B'!L22+'G-3A'!L22</f>
        <v>3</v>
      </c>
      <c r="M22" s="6">
        <f t="shared" si="1"/>
        <v>228.5</v>
      </c>
      <c r="N22" s="3">
        <f>M19+M20+M21+M22</f>
        <v>1180.5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1427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1474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1272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71</v>
      </c>
      <c r="D24" s="86"/>
      <c r="E24" s="86"/>
      <c r="F24" s="87" t="s">
        <v>87</v>
      </c>
      <c r="G24" s="88"/>
      <c r="H24" s="181"/>
      <c r="I24" s="182"/>
      <c r="J24" s="82" t="s">
        <v>71</v>
      </c>
      <c r="K24" s="86"/>
      <c r="L24" s="86"/>
      <c r="M24" s="87" t="s">
        <v>62</v>
      </c>
      <c r="N24" s="88"/>
      <c r="O24" s="181"/>
      <c r="P24" s="182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19" workbookViewId="0">
      <selection activeCell="E39" sqref="E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3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3" ht="18.75" x14ac:dyDescent="0.2">
      <c r="A2" s="218" t="s">
        <v>109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3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3" x14ac:dyDescent="0.2">
      <c r="A4" s="219" t="s">
        <v>110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3" x14ac:dyDescent="0.2">
      <c r="A5" s="164" t="s">
        <v>56</v>
      </c>
      <c r="B5" s="164"/>
      <c r="C5" s="221" t="str">
        <f>'G-2'!D5</f>
        <v>CALLE 75 X CARRERA 52</v>
      </c>
      <c r="D5" s="221"/>
      <c r="E5" s="221"/>
      <c r="F5" s="111"/>
      <c r="G5" s="112"/>
      <c r="H5" s="103" t="s">
        <v>53</v>
      </c>
      <c r="I5" s="222">
        <f>'G-2'!L5</f>
        <v>1254</v>
      </c>
      <c r="J5" s="222"/>
    </row>
    <row r="6" spans="1:13" x14ac:dyDescent="0.2">
      <c r="A6" s="164" t="s">
        <v>111</v>
      </c>
      <c r="B6" s="164"/>
      <c r="C6" s="223" t="s">
        <v>148</v>
      </c>
      <c r="D6" s="223"/>
      <c r="E6" s="223"/>
      <c r="F6" s="111"/>
      <c r="G6" s="112"/>
      <c r="H6" s="103" t="s">
        <v>58</v>
      </c>
      <c r="I6" s="224">
        <f>'G-2'!S6</f>
        <v>44022</v>
      </c>
      <c r="J6" s="224"/>
    </row>
    <row r="7" spans="1:13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3" x14ac:dyDescent="0.2">
      <c r="A8" s="226" t="s">
        <v>112</v>
      </c>
      <c r="B8" s="228" t="s">
        <v>113</v>
      </c>
      <c r="C8" s="226" t="s">
        <v>114</v>
      </c>
      <c r="D8" s="228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0" t="s">
        <v>120</v>
      </c>
      <c r="J8" s="232" t="s">
        <v>121</v>
      </c>
    </row>
    <row r="9" spans="1:13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3" x14ac:dyDescent="0.2">
      <c r="A10" s="240" t="s">
        <v>122</v>
      </c>
      <c r="B10" s="237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3" x14ac:dyDescent="0.2">
      <c r="A11" s="235"/>
      <c r="B11" s="238"/>
      <c r="C11" s="122" t="s">
        <v>124</v>
      </c>
      <c r="D11" s="125" t="s">
        <v>125</v>
      </c>
      <c r="E11" s="157">
        <v>0</v>
      </c>
      <c r="F11" s="157">
        <v>0</v>
      </c>
      <c r="G11" s="157">
        <v>0</v>
      </c>
      <c r="H11" s="157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3" x14ac:dyDescent="0.2">
      <c r="A12" s="235"/>
      <c r="B12" s="238"/>
      <c r="C12" s="128" t="s">
        <v>131</v>
      </c>
      <c r="D12" s="129" t="s">
        <v>126</v>
      </c>
      <c r="E12" s="157">
        <v>0</v>
      </c>
      <c r="F12" s="157">
        <v>0</v>
      </c>
      <c r="G12" s="157">
        <v>0</v>
      </c>
      <c r="H12" s="157">
        <v>0</v>
      </c>
      <c r="I12" s="130">
        <f t="shared" si="0"/>
        <v>0</v>
      </c>
      <c r="J12" s="131" t="str">
        <f>IF(I12=0,"0,00",I12/SUM(I10:I12)*100)</f>
        <v>0,00</v>
      </c>
    </row>
    <row r="13" spans="1:13" x14ac:dyDescent="0.2">
      <c r="A13" s="235"/>
      <c r="B13" s="238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  <c r="M13" s="158" t="s">
        <v>150</v>
      </c>
    </row>
    <row r="14" spans="1:13" x14ac:dyDescent="0.2">
      <c r="A14" s="235"/>
      <c r="B14" s="238"/>
      <c r="C14" s="122" t="s">
        <v>127</v>
      </c>
      <c r="D14" s="125" t="s">
        <v>125</v>
      </c>
      <c r="E14" s="157">
        <v>0</v>
      </c>
      <c r="F14" s="157">
        <v>0</v>
      </c>
      <c r="G14" s="157">
        <v>0</v>
      </c>
      <c r="H14" s="157">
        <v>0</v>
      </c>
      <c r="I14" s="126">
        <f t="shared" si="0"/>
        <v>0</v>
      </c>
      <c r="J14" s="127" t="str">
        <f>IF(I14=0,"0,00",I14/SUM(I13:I15)*100)</f>
        <v>0,00</v>
      </c>
    </row>
    <row r="15" spans="1:13" x14ac:dyDescent="0.2">
      <c r="A15" s="235"/>
      <c r="B15" s="238"/>
      <c r="C15" s="128" t="s">
        <v>132</v>
      </c>
      <c r="D15" s="129" t="s">
        <v>126</v>
      </c>
      <c r="E15" s="157">
        <v>0</v>
      </c>
      <c r="F15" s="157">
        <v>0</v>
      </c>
      <c r="G15" s="157">
        <v>0</v>
      </c>
      <c r="H15" s="157">
        <v>0</v>
      </c>
      <c r="I15" s="130">
        <f t="shared" si="0"/>
        <v>0</v>
      </c>
      <c r="J15" s="131" t="str">
        <f>IF(I15=0,"0,00",I15/SUM(I13:I15)*100)</f>
        <v>0,00</v>
      </c>
    </row>
    <row r="16" spans="1:13" x14ac:dyDescent="0.2">
      <c r="A16" s="235"/>
      <c r="B16" s="238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128</v>
      </c>
      <c r="D17" s="125" t="s">
        <v>125</v>
      </c>
      <c r="E17" s="157">
        <v>0</v>
      </c>
      <c r="F17" s="157">
        <v>0</v>
      </c>
      <c r="G17" s="157">
        <v>0</v>
      </c>
      <c r="H17" s="157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6"/>
      <c r="B18" s="239"/>
      <c r="C18" s="133" t="s">
        <v>133</v>
      </c>
      <c r="D18" s="129" t="s">
        <v>126</v>
      </c>
      <c r="E18" s="157">
        <v>0</v>
      </c>
      <c r="F18" s="157">
        <v>0</v>
      </c>
      <c r="G18" s="157">
        <v>0</v>
      </c>
      <c r="H18" s="157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129</v>
      </c>
      <c r="B19" s="237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124</v>
      </c>
      <c r="D20" s="125" t="s">
        <v>125</v>
      </c>
      <c r="E20" s="126">
        <v>83</v>
      </c>
      <c r="F20" s="126">
        <v>138</v>
      </c>
      <c r="G20" s="126">
        <v>0</v>
      </c>
      <c r="H20" s="126">
        <v>5</v>
      </c>
      <c r="I20" s="126">
        <f t="shared" si="0"/>
        <v>192</v>
      </c>
      <c r="J20" s="127">
        <f>IF(I20=0,"0,00",I20/SUM(I19:I21)*100)</f>
        <v>75.294117647058826</v>
      </c>
    </row>
    <row r="21" spans="1:10" x14ac:dyDescent="0.2">
      <c r="A21" s="235"/>
      <c r="B21" s="238"/>
      <c r="C21" s="128" t="s">
        <v>134</v>
      </c>
      <c r="D21" s="129" t="s">
        <v>126</v>
      </c>
      <c r="E21" s="74">
        <v>18</v>
      </c>
      <c r="F21" s="74">
        <v>42</v>
      </c>
      <c r="G21" s="74">
        <v>6</v>
      </c>
      <c r="H21" s="74">
        <v>0</v>
      </c>
      <c r="I21" s="130">
        <f t="shared" si="0"/>
        <v>63</v>
      </c>
      <c r="J21" s="131">
        <f>IF(I21=0,"0,00",I21/SUM(I19:I21)*100)</f>
        <v>24.705882352941178</v>
      </c>
    </row>
    <row r="22" spans="1:10" x14ac:dyDescent="0.2">
      <c r="A22" s="235"/>
      <c r="B22" s="238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127</v>
      </c>
      <c r="D23" s="125" t="s">
        <v>125</v>
      </c>
      <c r="E23" s="126">
        <v>71</v>
      </c>
      <c r="F23" s="126">
        <v>124</v>
      </c>
      <c r="G23" s="126">
        <v>0</v>
      </c>
      <c r="H23" s="126">
        <v>1</v>
      </c>
      <c r="I23" s="126">
        <f t="shared" si="0"/>
        <v>162</v>
      </c>
      <c r="J23" s="127">
        <f>IF(I23=0,"0,00",I23/SUM(I22:I24)*100)</f>
        <v>76.959619952494066</v>
      </c>
    </row>
    <row r="24" spans="1:10" x14ac:dyDescent="0.2">
      <c r="A24" s="235"/>
      <c r="B24" s="238"/>
      <c r="C24" s="128" t="s">
        <v>135</v>
      </c>
      <c r="D24" s="129" t="s">
        <v>126</v>
      </c>
      <c r="E24" s="74">
        <v>8</v>
      </c>
      <c r="F24" s="74">
        <v>30</v>
      </c>
      <c r="G24" s="74">
        <v>6</v>
      </c>
      <c r="H24" s="74">
        <v>1</v>
      </c>
      <c r="I24" s="130">
        <f t="shared" si="0"/>
        <v>48.5</v>
      </c>
      <c r="J24" s="131">
        <f>IF(I24=0,"0,00",I24/SUM(I22:I24)*100)</f>
        <v>23.040380047505938</v>
      </c>
    </row>
    <row r="25" spans="1:10" x14ac:dyDescent="0.2">
      <c r="A25" s="235"/>
      <c r="B25" s="238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128</v>
      </c>
      <c r="D26" s="125" t="s">
        <v>125</v>
      </c>
      <c r="E26" s="126">
        <v>79</v>
      </c>
      <c r="F26" s="126">
        <v>138</v>
      </c>
      <c r="G26" s="126">
        <v>0</v>
      </c>
      <c r="H26" s="126">
        <v>3</v>
      </c>
      <c r="I26" s="126">
        <f t="shared" si="0"/>
        <v>185</v>
      </c>
      <c r="J26" s="127">
        <f>IF(I26=0,"0,00",I26/SUM(I25:I27)*100)</f>
        <v>84.090909090909093</v>
      </c>
    </row>
    <row r="27" spans="1:10" x14ac:dyDescent="0.2">
      <c r="A27" s="236"/>
      <c r="B27" s="239"/>
      <c r="C27" s="133" t="s">
        <v>136</v>
      </c>
      <c r="D27" s="129" t="s">
        <v>126</v>
      </c>
      <c r="E27" s="74">
        <v>12</v>
      </c>
      <c r="F27" s="74">
        <v>21</v>
      </c>
      <c r="G27" s="74">
        <v>4</v>
      </c>
      <c r="H27" s="74">
        <v>0</v>
      </c>
      <c r="I27" s="130">
        <f t="shared" si="0"/>
        <v>35</v>
      </c>
      <c r="J27" s="131">
        <f>IF(I27=0,"0,00",I27/SUM(I25:I27)*100)</f>
        <v>15.909090909090908</v>
      </c>
    </row>
    <row r="28" spans="1:10" x14ac:dyDescent="0.2">
      <c r="A28" s="234" t="s">
        <v>144</v>
      </c>
      <c r="B28" s="237">
        <v>2</v>
      </c>
      <c r="C28" s="134"/>
      <c r="D28" s="123" t="s">
        <v>123</v>
      </c>
      <c r="E28" s="75">
        <v>27</v>
      </c>
      <c r="F28" s="75">
        <v>95</v>
      </c>
      <c r="G28" s="75">
        <v>19</v>
      </c>
      <c r="H28" s="75">
        <v>3</v>
      </c>
      <c r="I28" s="75">
        <f t="shared" si="0"/>
        <v>154</v>
      </c>
      <c r="J28" s="124">
        <f>IF(I28=0,"0,00",I28/SUM(I28:I30)*100)</f>
        <v>55.39568345323741</v>
      </c>
    </row>
    <row r="29" spans="1:10" x14ac:dyDescent="0.2">
      <c r="A29" s="235"/>
      <c r="B29" s="238"/>
      <c r="C29" s="122" t="s">
        <v>124</v>
      </c>
      <c r="D29" s="125" t="s">
        <v>125</v>
      </c>
      <c r="E29" s="126">
        <v>42</v>
      </c>
      <c r="F29" s="126">
        <v>93</v>
      </c>
      <c r="G29" s="126">
        <v>0</v>
      </c>
      <c r="H29" s="126">
        <v>1</v>
      </c>
      <c r="I29" s="126">
        <f t="shared" si="0"/>
        <v>116.5</v>
      </c>
      <c r="J29" s="127">
        <f>IF(I29=0,"0,00",I29/SUM(I28:I30)*100)</f>
        <v>41.906474820143885</v>
      </c>
    </row>
    <row r="30" spans="1:10" x14ac:dyDescent="0.2">
      <c r="A30" s="235"/>
      <c r="B30" s="238"/>
      <c r="C30" s="128" t="s">
        <v>137</v>
      </c>
      <c r="D30" s="129" t="s">
        <v>126</v>
      </c>
      <c r="E30" s="74">
        <v>7</v>
      </c>
      <c r="F30" s="74">
        <v>4</v>
      </c>
      <c r="G30" s="74">
        <v>0</v>
      </c>
      <c r="H30" s="74">
        <v>0</v>
      </c>
      <c r="I30" s="130">
        <f t="shared" si="0"/>
        <v>7.5</v>
      </c>
      <c r="J30" s="131">
        <f>IF(I30=0,"0,00",I30/SUM(I28:I30)*100)</f>
        <v>2.6978417266187051</v>
      </c>
    </row>
    <row r="31" spans="1:10" x14ac:dyDescent="0.2">
      <c r="A31" s="235"/>
      <c r="B31" s="238"/>
      <c r="C31" s="132"/>
      <c r="D31" s="123" t="s">
        <v>123</v>
      </c>
      <c r="E31" s="75">
        <v>34</v>
      </c>
      <c r="F31" s="75">
        <v>59</v>
      </c>
      <c r="G31" s="75">
        <v>14</v>
      </c>
      <c r="H31" s="75">
        <v>1</v>
      </c>
      <c r="I31" s="75">
        <f t="shared" si="0"/>
        <v>106.5</v>
      </c>
      <c r="J31" s="124">
        <f>IF(I31=0,"0,00",I31/SUM(I31:I33)*100)</f>
        <v>47.228381374722836</v>
      </c>
    </row>
    <row r="32" spans="1:10" x14ac:dyDescent="0.2">
      <c r="A32" s="235"/>
      <c r="B32" s="238"/>
      <c r="C32" s="122" t="s">
        <v>127</v>
      </c>
      <c r="D32" s="125" t="s">
        <v>125</v>
      </c>
      <c r="E32" s="126">
        <v>39</v>
      </c>
      <c r="F32" s="126">
        <v>81</v>
      </c>
      <c r="G32" s="126">
        <v>2</v>
      </c>
      <c r="H32" s="126">
        <v>1</v>
      </c>
      <c r="I32" s="126">
        <f t="shared" si="0"/>
        <v>107</v>
      </c>
      <c r="J32" s="127">
        <f>IF(I32=0,"0,00",I32/SUM(I31:I33)*100)</f>
        <v>47.450110864745007</v>
      </c>
    </row>
    <row r="33" spans="1:10" x14ac:dyDescent="0.2">
      <c r="A33" s="235"/>
      <c r="B33" s="238"/>
      <c r="C33" s="128" t="s">
        <v>138</v>
      </c>
      <c r="D33" s="129" t="s">
        <v>126</v>
      </c>
      <c r="E33" s="74">
        <v>7</v>
      </c>
      <c r="F33" s="74">
        <v>6</v>
      </c>
      <c r="G33" s="74">
        <v>0</v>
      </c>
      <c r="H33" s="74">
        <v>1</v>
      </c>
      <c r="I33" s="130">
        <f t="shared" si="0"/>
        <v>12</v>
      </c>
      <c r="J33" s="131">
        <f>IF(I33=0,"0,00",I33/SUM(I31:I33)*100)</f>
        <v>5.3215077605321506</v>
      </c>
    </row>
    <row r="34" spans="1:10" x14ac:dyDescent="0.2">
      <c r="A34" s="235"/>
      <c r="B34" s="238"/>
      <c r="C34" s="132"/>
      <c r="D34" s="123" t="s">
        <v>123</v>
      </c>
      <c r="E34" s="75">
        <v>36</v>
      </c>
      <c r="F34" s="75">
        <v>65</v>
      </c>
      <c r="G34" s="75">
        <v>14</v>
      </c>
      <c r="H34" s="75">
        <v>0</v>
      </c>
      <c r="I34" s="75">
        <f t="shared" si="0"/>
        <v>111</v>
      </c>
      <c r="J34" s="124">
        <f>IF(I34=0,"0,00",I34/SUM(I34:I36)*100)</f>
        <v>52.358490566037744</v>
      </c>
    </row>
    <row r="35" spans="1:10" x14ac:dyDescent="0.2">
      <c r="A35" s="235"/>
      <c r="B35" s="238"/>
      <c r="C35" s="122" t="s">
        <v>128</v>
      </c>
      <c r="D35" s="125" t="s">
        <v>125</v>
      </c>
      <c r="E35" s="126">
        <v>36</v>
      </c>
      <c r="F35" s="126">
        <v>72</v>
      </c>
      <c r="G35" s="126">
        <v>0</v>
      </c>
      <c r="H35" s="126">
        <v>1</v>
      </c>
      <c r="I35" s="126">
        <f t="shared" si="0"/>
        <v>92.5</v>
      </c>
      <c r="J35" s="127">
        <f>IF(I35=0,"0,00",I35/SUM(I34:I36)*100)</f>
        <v>43.632075471698109</v>
      </c>
    </row>
    <row r="36" spans="1:10" x14ac:dyDescent="0.2">
      <c r="A36" s="236"/>
      <c r="B36" s="239"/>
      <c r="C36" s="133" t="s">
        <v>139</v>
      </c>
      <c r="D36" s="129" t="s">
        <v>126</v>
      </c>
      <c r="E36" s="74">
        <v>7</v>
      </c>
      <c r="F36" s="74">
        <v>5</v>
      </c>
      <c r="G36" s="74">
        <v>0</v>
      </c>
      <c r="H36" s="74">
        <v>0</v>
      </c>
      <c r="I36" s="130">
        <f t="shared" si="0"/>
        <v>8.5</v>
      </c>
      <c r="J36" s="131">
        <f>IF(I36=0,"0,00",I36/SUM(I34:I36)*100)</f>
        <v>4.0094339622641506</v>
      </c>
    </row>
    <row r="37" spans="1:10" ht="12.75" customHeight="1" x14ac:dyDescent="0.2">
      <c r="A37" s="234" t="s">
        <v>145</v>
      </c>
      <c r="B37" s="237">
        <v>2</v>
      </c>
      <c r="C37" s="134"/>
      <c r="D37" s="123" t="s">
        <v>123</v>
      </c>
      <c r="E37" s="75">
        <v>19</v>
      </c>
      <c r="F37" s="75">
        <v>61</v>
      </c>
      <c r="G37" s="75">
        <v>0</v>
      </c>
      <c r="H37" s="75">
        <v>0</v>
      </c>
      <c r="I37" s="75">
        <f t="shared" si="0"/>
        <v>70.5</v>
      </c>
      <c r="J37" s="124">
        <f>IF(I37=0,"0,00",I37/SUM(I37:I39)*100)</f>
        <v>31.263858093126384</v>
      </c>
    </row>
    <row r="38" spans="1:10" x14ac:dyDescent="0.2">
      <c r="A38" s="235"/>
      <c r="B38" s="238"/>
      <c r="C38" s="122" t="s">
        <v>124</v>
      </c>
      <c r="D38" s="125" t="s">
        <v>125</v>
      </c>
      <c r="E38" s="126">
        <v>54</v>
      </c>
      <c r="F38" s="126">
        <v>112</v>
      </c>
      <c r="G38" s="126">
        <v>3</v>
      </c>
      <c r="H38" s="126">
        <v>1</v>
      </c>
      <c r="I38" s="126">
        <f t="shared" si="0"/>
        <v>147.5</v>
      </c>
      <c r="J38" s="127">
        <f>IF(I38=0,"0,00",I38/SUM(I37:I39)*100)</f>
        <v>65.410199556541016</v>
      </c>
    </row>
    <row r="39" spans="1:10" x14ac:dyDescent="0.2">
      <c r="A39" s="235"/>
      <c r="B39" s="238"/>
      <c r="C39" s="128" t="s">
        <v>140</v>
      </c>
      <c r="D39" s="129" t="s">
        <v>126</v>
      </c>
      <c r="E39" s="74">
        <v>5</v>
      </c>
      <c r="F39" s="74">
        <v>5</v>
      </c>
      <c r="G39" s="74">
        <v>0</v>
      </c>
      <c r="H39" s="74">
        <v>0</v>
      </c>
      <c r="I39" s="130">
        <f t="shared" si="0"/>
        <v>7.5</v>
      </c>
      <c r="J39" s="131">
        <f>IF(I39=0,"0,00",I39/SUM(I37:I39)*100)</f>
        <v>3.325942350332594</v>
      </c>
    </row>
    <row r="40" spans="1:10" x14ac:dyDescent="0.2">
      <c r="A40" s="235"/>
      <c r="B40" s="238"/>
      <c r="C40" s="132"/>
      <c r="D40" s="123" t="s">
        <v>123</v>
      </c>
      <c r="E40" s="75">
        <v>29</v>
      </c>
      <c r="F40" s="75">
        <v>59</v>
      </c>
      <c r="G40" s="75">
        <v>0</v>
      </c>
      <c r="H40" s="75">
        <v>2</v>
      </c>
      <c r="I40" s="75">
        <f t="shared" si="0"/>
        <v>78.5</v>
      </c>
      <c r="J40" s="124">
        <f>IF(I40=0,"0,00",I40/SUM(I40:I42)*100)</f>
        <v>38.292682926829272</v>
      </c>
    </row>
    <row r="41" spans="1:10" x14ac:dyDescent="0.2">
      <c r="A41" s="235"/>
      <c r="B41" s="238"/>
      <c r="C41" s="122" t="s">
        <v>127</v>
      </c>
      <c r="D41" s="125" t="s">
        <v>125</v>
      </c>
      <c r="E41" s="126">
        <v>53</v>
      </c>
      <c r="F41" s="126">
        <v>76</v>
      </c>
      <c r="G41" s="126">
        <v>3</v>
      </c>
      <c r="H41" s="126">
        <v>5</v>
      </c>
      <c r="I41" s="126">
        <f t="shared" si="0"/>
        <v>121</v>
      </c>
      <c r="J41" s="127">
        <f>IF(I41=0,"0,00",I41/SUM(I40:I42)*100)</f>
        <v>59.024390243902438</v>
      </c>
    </row>
    <row r="42" spans="1:10" x14ac:dyDescent="0.2">
      <c r="A42" s="235"/>
      <c r="B42" s="238"/>
      <c r="C42" s="128" t="s">
        <v>141</v>
      </c>
      <c r="D42" s="129" t="s">
        <v>126</v>
      </c>
      <c r="E42" s="74">
        <v>5</v>
      </c>
      <c r="F42" s="74">
        <v>3</v>
      </c>
      <c r="G42" s="74">
        <v>0</v>
      </c>
      <c r="H42" s="74">
        <v>0</v>
      </c>
      <c r="I42" s="130">
        <f t="shared" si="0"/>
        <v>5.5</v>
      </c>
      <c r="J42" s="131">
        <f>IF(I42=0,"0,00",I42/SUM(I40:I42)*100)</f>
        <v>2.6829268292682928</v>
      </c>
    </row>
    <row r="43" spans="1:10" x14ac:dyDescent="0.2">
      <c r="A43" s="235"/>
      <c r="B43" s="238"/>
      <c r="C43" s="132"/>
      <c r="D43" s="123" t="s">
        <v>123</v>
      </c>
      <c r="E43" s="75">
        <v>19</v>
      </c>
      <c r="F43" s="75">
        <v>51</v>
      </c>
      <c r="G43" s="75">
        <v>0</v>
      </c>
      <c r="H43" s="75">
        <v>0</v>
      </c>
      <c r="I43" s="75">
        <f t="shared" si="0"/>
        <v>60.5</v>
      </c>
      <c r="J43" s="124">
        <f>IF(I43=0,"0,00",I43/SUM(I43:I45)*100)</f>
        <v>33.150684931506852</v>
      </c>
    </row>
    <row r="44" spans="1:10" x14ac:dyDescent="0.2">
      <c r="A44" s="235"/>
      <c r="B44" s="238"/>
      <c r="C44" s="122" t="s">
        <v>128</v>
      </c>
      <c r="D44" s="125" t="s">
        <v>125</v>
      </c>
      <c r="E44" s="126">
        <v>46</v>
      </c>
      <c r="F44" s="126">
        <v>87</v>
      </c>
      <c r="G44" s="126">
        <v>2</v>
      </c>
      <c r="H44" s="126">
        <v>0</v>
      </c>
      <c r="I44" s="126">
        <f t="shared" si="0"/>
        <v>114</v>
      </c>
      <c r="J44" s="127">
        <f>IF(I44=0,"0,00",I44/SUM(I43:I45)*100)</f>
        <v>62.465753424657535</v>
      </c>
    </row>
    <row r="45" spans="1:10" x14ac:dyDescent="0.2">
      <c r="A45" s="236"/>
      <c r="B45" s="239"/>
      <c r="C45" s="133" t="s">
        <v>142</v>
      </c>
      <c r="D45" s="129" t="s">
        <v>126</v>
      </c>
      <c r="E45" s="74">
        <v>2</v>
      </c>
      <c r="F45" s="74">
        <v>2</v>
      </c>
      <c r="G45" s="74">
        <v>0</v>
      </c>
      <c r="H45" s="74">
        <v>2</v>
      </c>
      <c r="I45" s="135">
        <f t="shared" si="0"/>
        <v>8</v>
      </c>
      <c r="J45" s="131">
        <f>IF(I45=0,"0,00",I45/SUM(I43:I45)*100)</f>
        <v>4.3835616438356162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92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93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94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95</v>
      </c>
      <c r="B8" s="243"/>
      <c r="C8" s="244" t="s">
        <v>96</v>
      </c>
      <c r="D8" s="244"/>
      <c r="E8" s="244"/>
      <c r="F8" s="244"/>
      <c r="G8" s="244"/>
      <c r="H8" s="244"/>
      <c r="I8" s="92"/>
      <c r="J8" s="92"/>
      <c r="K8" s="92"/>
      <c r="L8" s="243" t="s">
        <v>97</v>
      </c>
      <c r="M8" s="243"/>
      <c r="N8" s="243"/>
      <c r="O8" s="244" t="str">
        <f>'G-2'!D5</f>
        <v>CALLE 75 X CARRERA 52</v>
      </c>
      <c r="P8" s="244"/>
      <c r="Q8" s="244"/>
      <c r="R8" s="244"/>
      <c r="S8" s="244"/>
      <c r="T8" s="92"/>
      <c r="U8" s="92"/>
      <c r="V8" s="243" t="s">
        <v>98</v>
      </c>
      <c r="W8" s="243"/>
      <c r="X8" s="243"/>
      <c r="Y8" s="244">
        <f>'G-2'!L5</f>
        <v>1254</v>
      </c>
      <c r="Z8" s="244"/>
      <c r="AA8" s="244"/>
      <c r="AB8" s="92"/>
      <c r="AC8" s="92"/>
      <c r="AD8" s="92"/>
      <c r="AE8" s="92"/>
      <c r="AF8" s="92"/>
      <c r="AG8" s="92"/>
      <c r="AH8" s="243" t="s">
        <v>99</v>
      </c>
      <c r="AI8" s="243"/>
      <c r="AJ8" s="247">
        <f>'G-2'!S6</f>
        <v>44022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130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101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101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98</v>
      </c>
      <c r="C17" s="149">
        <f>'G-2'!F11</f>
        <v>132</v>
      </c>
      <c r="D17" s="149">
        <f>'G-2'!F12</f>
        <v>111</v>
      </c>
      <c r="E17" s="149">
        <f>'G-2'!F13</f>
        <v>109.5</v>
      </c>
      <c r="F17" s="149">
        <f>'G-2'!F14</f>
        <v>108</v>
      </c>
      <c r="G17" s="149">
        <f>'G-2'!F15</f>
        <v>105</v>
      </c>
      <c r="H17" s="149">
        <f>'G-2'!F16</f>
        <v>112</v>
      </c>
      <c r="I17" s="149">
        <f>'G-2'!F17</f>
        <v>128</v>
      </c>
      <c r="J17" s="149">
        <f>'G-2'!F18</f>
        <v>122</v>
      </c>
      <c r="K17" s="149">
        <f>'G-2'!F19</f>
        <v>119</v>
      </c>
      <c r="L17" s="150"/>
      <c r="M17" s="149">
        <f>'G-2'!F20</f>
        <v>119</v>
      </c>
      <c r="N17" s="149">
        <f>'G-2'!F21</f>
        <v>108.5</v>
      </c>
      <c r="O17" s="149">
        <f>'G-2'!F22</f>
        <v>114</v>
      </c>
      <c r="P17" s="149">
        <f>'G-2'!M10</f>
        <v>127</v>
      </c>
      <c r="Q17" s="149">
        <f>'G-2'!M11</f>
        <v>124.5</v>
      </c>
      <c r="R17" s="149">
        <f>'G-2'!M12</f>
        <v>119</v>
      </c>
      <c r="S17" s="149">
        <f>'G-2'!M13</f>
        <v>108.5</v>
      </c>
      <c r="T17" s="149">
        <f>'G-2'!M14</f>
        <v>104</v>
      </c>
      <c r="U17" s="149">
        <f>'G-2'!M15</f>
        <v>102</v>
      </c>
      <c r="V17" s="149">
        <f>'G-2'!M16</f>
        <v>98</v>
      </c>
      <c r="W17" s="149">
        <f>'G-2'!M17</f>
        <v>107.5</v>
      </c>
      <c r="X17" s="149">
        <f>'G-2'!M18</f>
        <v>113.5</v>
      </c>
      <c r="Y17" s="149">
        <f>'G-2'!M19</f>
        <v>115.5</v>
      </c>
      <c r="Z17" s="149">
        <f>'G-2'!M20</f>
        <v>96.5</v>
      </c>
      <c r="AA17" s="149">
        <f>'G-2'!M21</f>
        <v>103.5</v>
      </c>
      <c r="AB17" s="149">
        <f>'G-2'!M22</f>
        <v>109.5</v>
      </c>
      <c r="AC17" s="150"/>
      <c r="AD17" s="149">
        <f>'G-2'!T10</f>
        <v>104.5</v>
      </c>
      <c r="AE17" s="149">
        <f>'G-2'!T11</f>
        <v>112.5</v>
      </c>
      <c r="AF17" s="149">
        <f>'G-2'!T12</f>
        <v>120</v>
      </c>
      <c r="AG17" s="149">
        <f>'G-2'!T13</f>
        <v>102.5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450.5</v>
      </c>
      <c r="AV17" s="101">
        <f t="shared" si="6"/>
        <v>460.5</v>
      </c>
      <c r="AW17" s="101">
        <f t="shared" si="6"/>
        <v>433.5</v>
      </c>
      <c r="AX17" s="101">
        <f t="shared" si="6"/>
        <v>434.5</v>
      </c>
      <c r="AY17" s="101">
        <f t="shared" si="6"/>
        <v>453</v>
      </c>
      <c r="AZ17" s="101">
        <f t="shared" si="6"/>
        <v>467</v>
      </c>
      <c r="BA17" s="101">
        <f t="shared" si="6"/>
        <v>481</v>
      </c>
      <c r="BB17" s="101"/>
      <c r="BC17" s="101"/>
      <c r="BD17" s="101"/>
      <c r="BE17" s="101">
        <f t="shared" ref="BE17:BQ17" si="7">P18</f>
        <v>468.5</v>
      </c>
      <c r="BF17" s="101">
        <f t="shared" si="7"/>
        <v>474</v>
      </c>
      <c r="BG17" s="101">
        <f t="shared" si="7"/>
        <v>484.5</v>
      </c>
      <c r="BH17" s="101">
        <f t="shared" si="7"/>
        <v>479</v>
      </c>
      <c r="BI17" s="101">
        <f t="shared" si="7"/>
        <v>456</v>
      </c>
      <c r="BJ17" s="101">
        <f t="shared" si="7"/>
        <v>433.5</v>
      </c>
      <c r="BK17" s="101">
        <f t="shared" si="7"/>
        <v>412.5</v>
      </c>
      <c r="BL17" s="101">
        <f t="shared" si="7"/>
        <v>411.5</v>
      </c>
      <c r="BM17" s="101">
        <f t="shared" si="7"/>
        <v>421</v>
      </c>
      <c r="BN17" s="101">
        <f t="shared" si="7"/>
        <v>434.5</v>
      </c>
      <c r="BO17" s="101">
        <f t="shared" si="7"/>
        <v>433</v>
      </c>
      <c r="BP17" s="101">
        <f t="shared" si="7"/>
        <v>429</v>
      </c>
      <c r="BQ17" s="101">
        <f t="shared" si="7"/>
        <v>425</v>
      </c>
      <c r="BR17" s="101"/>
      <c r="BS17" s="101"/>
      <c r="BT17" s="101"/>
      <c r="BU17" s="101">
        <f t="shared" ref="BU17:CC17" si="8">AG18</f>
        <v>439.5</v>
      </c>
      <c r="BV17" s="101">
        <f t="shared" si="8"/>
        <v>335</v>
      </c>
      <c r="BW17" s="101">
        <f t="shared" si="8"/>
        <v>222.5</v>
      </c>
      <c r="BX17" s="101">
        <f t="shared" si="8"/>
        <v>102.5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450.5</v>
      </c>
      <c r="F18" s="149">
        <f t="shared" ref="F18:K18" si="9">C17+D17+E17+F17</f>
        <v>460.5</v>
      </c>
      <c r="G18" s="149">
        <f t="shared" si="9"/>
        <v>433.5</v>
      </c>
      <c r="H18" s="149">
        <f t="shared" si="9"/>
        <v>434.5</v>
      </c>
      <c r="I18" s="149">
        <f t="shared" si="9"/>
        <v>453</v>
      </c>
      <c r="J18" s="149">
        <f t="shared" si="9"/>
        <v>467</v>
      </c>
      <c r="K18" s="149">
        <f t="shared" si="9"/>
        <v>481</v>
      </c>
      <c r="L18" s="150"/>
      <c r="M18" s="149"/>
      <c r="N18" s="149"/>
      <c r="O18" s="149"/>
      <c r="P18" s="149">
        <f>M17+N17+O17+P17</f>
        <v>468.5</v>
      </c>
      <c r="Q18" s="149">
        <f t="shared" ref="Q18:AB18" si="10">N17+O17+P17+Q17</f>
        <v>474</v>
      </c>
      <c r="R18" s="149">
        <f t="shared" si="10"/>
        <v>484.5</v>
      </c>
      <c r="S18" s="149">
        <f t="shared" si="10"/>
        <v>479</v>
      </c>
      <c r="T18" s="149">
        <f t="shared" si="10"/>
        <v>456</v>
      </c>
      <c r="U18" s="149">
        <f t="shared" si="10"/>
        <v>433.5</v>
      </c>
      <c r="V18" s="149">
        <f t="shared" si="10"/>
        <v>412.5</v>
      </c>
      <c r="W18" s="149">
        <f t="shared" si="10"/>
        <v>411.5</v>
      </c>
      <c r="X18" s="149">
        <f t="shared" si="10"/>
        <v>421</v>
      </c>
      <c r="Y18" s="149">
        <f t="shared" si="10"/>
        <v>434.5</v>
      </c>
      <c r="Z18" s="149">
        <f t="shared" si="10"/>
        <v>433</v>
      </c>
      <c r="AA18" s="149">
        <f t="shared" si="10"/>
        <v>429</v>
      </c>
      <c r="AB18" s="149">
        <f t="shared" si="10"/>
        <v>425</v>
      </c>
      <c r="AC18" s="150"/>
      <c r="AD18" s="149"/>
      <c r="AE18" s="149"/>
      <c r="AF18" s="149"/>
      <c r="AG18" s="149">
        <f>AD17+AE17+AF17+AG17</f>
        <v>439.5</v>
      </c>
      <c r="AH18" s="149">
        <f t="shared" ref="AH18:AO18" si="11">AE17+AF17+AG17+AH17</f>
        <v>335</v>
      </c>
      <c r="AI18" s="149">
        <f t="shared" si="11"/>
        <v>222.5</v>
      </c>
      <c r="AJ18" s="149">
        <f t="shared" si="11"/>
        <v>102.5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537.5</v>
      </c>
      <c r="AV18" s="101">
        <f t="shared" si="12"/>
        <v>483.5</v>
      </c>
      <c r="AW18" s="101">
        <f t="shared" si="12"/>
        <v>477.5</v>
      </c>
      <c r="AX18" s="101">
        <f t="shared" si="12"/>
        <v>375.5</v>
      </c>
      <c r="AY18" s="101">
        <f t="shared" si="12"/>
        <v>344</v>
      </c>
      <c r="AZ18" s="101">
        <f t="shared" si="12"/>
        <v>393</v>
      </c>
      <c r="BA18" s="101">
        <f t="shared" si="12"/>
        <v>415.5</v>
      </c>
      <c r="BB18" s="101"/>
      <c r="BC18" s="101"/>
      <c r="BD18" s="101"/>
      <c r="BE18" s="101">
        <f t="shared" ref="BE18:BQ18" si="13">P28</f>
        <v>475.5</v>
      </c>
      <c r="BF18" s="101">
        <f t="shared" si="13"/>
        <v>469</v>
      </c>
      <c r="BG18" s="101">
        <f t="shared" si="13"/>
        <v>444</v>
      </c>
      <c r="BH18" s="101">
        <f t="shared" si="13"/>
        <v>420.5</v>
      </c>
      <c r="BI18" s="101">
        <f t="shared" si="13"/>
        <v>381.5</v>
      </c>
      <c r="BJ18" s="101">
        <f t="shared" si="13"/>
        <v>357</v>
      </c>
      <c r="BK18" s="101">
        <f t="shared" si="13"/>
        <v>346</v>
      </c>
      <c r="BL18" s="101">
        <f t="shared" si="13"/>
        <v>331</v>
      </c>
      <c r="BM18" s="101">
        <f t="shared" si="13"/>
        <v>315.5</v>
      </c>
      <c r="BN18" s="101">
        <f t="shared" si="13"/>
        <v>298</v>
      </c>
      <c r="BO18" s="101">
        <f t="shared" si="13"/>
        <v>308</v>
      </c>
      <c r="BP18" s="101">
        <f t="shared" si="13"/>
        <v>367</v>
      </c>
      <c r="BQ18" s="101">
        <f t="shared" si="13"/>
        <v>315</v>
      </c>
      <c r="BR18" s="101"/>
      <c r="BS18" s="101"/>
      <c r="BT18" s="101"/>
      <c r="BU18" s="101">
        <f t="shared" ref="BU18:CC18" si="14">AG28</f>
        <v>350.5</v>
      </c>
      <c r="BV18" s="101">
        <f t="shared" si="14"/>
        <v>265</v>
      </c>
      <c r="BW18" s="101">
        <f t="shared" si="14"/>
        <v>182.5</v>
      </c>
      <c r="BX18" s="101">
        <f t="shared" si="14"/>
        <v>81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0.75294117647058822</v>
      </c>
      <c r="H19" s="152"/>
      <c r="I19" s="152" t="s">
        <v>107</v>
      </c>
      <c r="J19" s="153">
        <f>DIRECCIONALIDAD!J21/100</f>
        <v>0.24705882352941178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0.76959619952494063</v>
      </c>
      <c r="V19" s="152"/>
      <c r="W19" s="152"/>
      <c r="X19" s="152"/>
      <c r="Y19" s="152" t="s">
        <v>107</v>
      </c>
      <c r="Z19" s="153">
        <f>DIRECCIONALIDAD!J24/100</f>
        <v>0.23040380047505937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0.84090909090909094</v>
      </c>
      <c r="AL19" s="152"/>
      <c r="AM19" s="152"/>
      <c r="AN19" s="152" t="s">
        <v>107</v>
      </c>
      <c r="AO19" s="155">
        <f>DIRECCIONALIDAD!J27/100</f>
        <v>0.15909090909090909</v>
      </c>
      <c r="AP19" s="92"/>
      <c r="AQ19" s="92"/>
      <c r="AR19" s="92"/>
      <c r="AS19" s="92"/>
      <c r="AT19" s="92"/>
      <c r="AU19" s="92">
        <f t="shared" ref="AU19:BA19" si="15">E23</f>
        <v>344</v>
      </c>
      <c r="AV19" s="92">
        <f t="shared" si="15"/>
        <v>404</v>
      </c>
      <c r="AW19" s="92">
        <f t="shared" si="15"/>
        <v>440.5</v>
      </c>
      <c r="AX19" s="92">
        <f t="shared" si="15"/>
        <v>487.5</v>
      </c>
      <c r="AY19" s="92">
        <f t="shared" si="15"/>
        <v>527</v>
      </c>
      <c r="AZ19" s="92">
        <f t="shared" si="15"/>
        <v>519</v>
      </c>
      <c r="BA19" s="92">
        <f t="shared" si="15"/>
        <v>530.5</v>
      </c>
      <c r="BB19" s="92"/>
      <c r="BC19" s="92"/>
      <c r="BD19" s="92"/>
      <c r="BE19" s="92">
        <f t="shared" ref="BE19:BQ19" si="16">P23</f>
        <v>521.5</v>
      </c>
      <c r="BF19" s="92">
        <f t="shared" si="16"/>
        <v>531</v>
      </c>
      <c r="BG19" s="92">
        <f t="shared" si="16"/>
        <v>526.5</v>
      </c>
      <c r="BH19" s="92">
        <f t="shared" si="16"/>
        <v>543</v>
      </c>
      <c r="BI19" s="92">
        <f t="shared" si="16"/>
        <v>541.5</v>
      </c>
      <c r="BJ19" s="92">
        <f t="shared" si="16"/>
        <v>537.5</v>
      </c>
      <c r="BK19" s="92">
        <f t="shared" si="16"/>
        <v>517.5</v>
      </c>
      <c r="BL19" s="92">
        <f t="shared" si="16"/>
        <v>486</v>
      </c>
      <c r="BM19" s="92">
        <f t="shared" si="16"/>
        <v>481.5</v>
      </c>
      <c r="BN19" s="92">
        <f t="shared" si="16"/>
        <v>473.5</v>
      </c>
      <c r="BO19" s="92">
        <f t="shared" si="16"/>
        <v>455.5</v>
      </c>
      <c r="BP19" s="92">
        <f t="shared" si="16"/>
        <v>465.5</v>
      </c>
      <c r="BQ19" s="92">
        <f t="shared" si="16"/>
        <v>440.5</v>
      </c>
      <c r="BR19" s="92"/>
      <c r="BS19" s="92"/>
      <c r="BT19" s="92"/>
      <c r="BU19" s="92">
        <f t="shared" ref="BU19:CC19" si="17">AG23</f>
        <v>482</v>
      </c>
      <c r="BV19" s="92">
        <f t="shared" si="17"/>
        <v>355.5</v>
      </c>
      <c r="BW19" s="92">
        <f t="shared" si="17"/>
        <v>212</v>
      </c>
      <c r="BX19" s="92">
        <f t="shared" si="17"/>
        <v>106.5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59" t="s">
        <v>151</v>
      </c>
      <c r="B20" s="160">
        <f>MAX(B18:K18)</f>
        <v>481</v>
      </c>
      <c r="C20" s="152" t="s">
        <v>105</v>
      </c>
      <c r="D20" s="161">
        <f>+B20*D19</f>
        <v>0</v>
      </c>
      <c r="E20" s="152"/>
      <c r="F20" s="152" t="s">
        <v>106</v>
      </c>
      <c r="G20" s="161">
        <f>+B20*G19</f>
        <v>362.16470588235296</v>
      </c>
      <c r="H20" s="152"/>
      <c r="I20" s="152" t="s">
        <v>107</v>
      </c>
      <c r="J20" s="161">
        <f>+B20*J19</f>
        <v>118.83529411764707</v>
      </c>
      <c r="K20" s="154"/>
      <c r="L20" s="148"/>
      <c r="M20" s="160">
        <f>MAX(M18:AB18)</f>
        <v>484.5</v>
      </c>
      <c r="N20" s="152"/>
      <c r="O20" s="152" t="s">
        <v>105</v>
      </c>
      <c r="P20" s="162">
        <f>+M20*P19</f>
        <v>0</v>
      </c>
      <c r="Q20" s="152"/>
      <c r="R20" s="152"/>
      <c r="S20" s="152"/>
      <c r="T20" s="152" t="s">
        <v>106</v>
      </c>
      <c r="U20" s="162">
        <f>+M20*U19</f>
        <v>372.86935866983373</v>
      </c>
      <c r="V20" s="152"/>
      <c r="W20" s="152"/>
      <c r="X20" s="152"/>
      <c r="Y20" s="152" t="s">
        <v>107</v>
      </c>
      <c r="Z20" s="162">
        <f>+M20*Z19</f>
        <v>111.63064133016627</v>
      </c>
      <c r="AA20" s="152"/>
      <c r="AB20" s="154"/>
      <c r="AC20" s="148"/>
      <c r="AD20" s="160">
        <f>MAX(AD18:AO18)</f>
        <v>439.5</v>
      </c>
      <c r="AE20" s="152" t="s">
        <v>105</v>
      </c>
      <c r="AF20" s="161">
        <f>+AD20*AF19</f>
        <v>0</v>
      </c>
      <c r="AG20" s="152"/>
      <c r="AH20" s="152"/>
      <c r="AI20" s="152"/>
      <c r="AJ20" s="152" t="s">
        <v>106</v>
      </c>
      <c r="AK20" s="161">
        <f>+AD20*AK19</f>
        <v>369.5795454545455</v>
      </c>
      <c r="AL20" s="152"/>
      <c r="AM20" s="152"/>
      <c r="AN20" s="152" t="s">
        <v>107</v>
      </c>
      <c r="AO20" s="163">
        <f>+AD20*AO19</f>
        <v>69.920454545454547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101</v>
      </c>
      <c r="U21" s="245"/>
      <c r="V21" s="156" t="s">
        <v>146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1332</v>
      </c>
      <c r="AV21" s="92">
        <f t="shared" si="18"/>
        <v>1348</v>
      </c>
      <c r="AW21" s="92">
        <f t="shared" si="18"/>
        <v>1351.5</v>
      </c>
      <c r="AX21" s="92">
        <f t="shared" si="18"/>
        <v>1297.5</v>
      </c>
      <c r="AY21" s="92">
        <f t="shared" si="18"/>
        <v>1324</v>
      </c>
      <c r="AZ21" s="92">
        <f t="shared" si="18"/>
        <v>1379</v>
      </c>
      <c r="BA21" s="92">
        <f t="shared" si="18"/>
        <v>1427</v>
      </c>
      <c r="BB21" s="92"/>
      <c r="BC21" s="92"/>
      <c r="BD21" s="92"/>
      <c r="BE21" s="92">
        <f t="shared" ref="BE21:BQ21" si="19">P33</f>
        <v>1465.5</v>
      </c>
      <c r="BF21" s="92">
        <f t="shared" si="19"/>
        <v>1474</v>
      </c>
      <c r="BG21" s="92">
        <f t="shared" si="19"/>
        <v>1455</v>
      </c>
      <c r="BH21" s="92">
        <f t="shared" si="19"/>
        <v>1442.5</v>
      </c>
      <c r="BI21" s="92">
        <f t="shared" si="19"/>
        <v>1379</v>
      </c>
      <c r="BJ21" s="92">
        <f t="shared" si="19"/>
        <v>1328</v>
      </c>
      <c r="BK21" s="92">
        <f t="shared" si="19"/>
        <v>1276</v>
      </c>
      <c r="BL21" s="92">
        <f t="shared" si="19"/>
        <v>1228.5</v>
      </c>
      <c r="BM21" s="92">
        <f t="shared" si="19"/>
        <v>1218</v>
      </c>
      <c r="BN21" s="92">
        <f t="shared" si="19"/>
        <v>1206</v>
      </c>
      <c r="BO21" s="92">
        <f t="shared" si="19"/>
        <v>1196.5</v>
      </c>
      <c r="BP21" s="92">
        <f t="shared" si="19"/>
        <v>1261.5</v>
      </c>
      <c r="BQ21" s="92">
        <f t="shared" si="19"/>
        <v>1180.5</v>
      </c>
      <c r="BR21" s="92"/>
      <c r="BS21" s="92"/>
      <c r="BT21" s="92"/>
      <c r="BU21" s="92">
        <f t="shared" ref="BU21:CC21" si="20">AG33</f>
        <v>1272</v>
      </c>
      <c r="BV21" s="92">
        <f t="shared" si="20"/>
        <v>955.5</v>
      </c>
      <c r="BW21" s="92">
        <f t="shared" si="20"/>
        <v>617</v>
      </c>
      <c r="BX21" s="92">
        <f t="shared" si="20"/>
        <v>290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102</v>
      </c>
      <c r="B22" s="149">
        <f>'G-3B'!F10</f>
        <v>65.5</v>
      </c>
      <c r="C22" s="149">
        <f>'G-3B'!F11</f>
        <v>75.5</v>
      </c>
      <c r="D22" s="149">
        <f>'G-3B'!F12</f>
        <v>106.5</v>
      </c>
      <c r="E22" s="149">
        <f>'G-3B'!F13</f>
        <v>96.5</v>
      </c>
      <c r="F22" s="149">
        <f>'G-3B'!F14</f>
        <v>125.5</v>
      </c>
      <c r="G22" s="149">
        <f>'G-3B'!F15</f>
        <v>112</v>
      </c>
      <c r="H22" s="149">
        <f>'G-3B'!F16</f>
        <v>153.5</v>
      </c>
      <c r="I22" s="149">
        <f>'G-3B'!F17</f>
        <v>136</v>
      </c>
      <c r="J22" s="149">
        <f>'G-3B'!F18</f>
        <v>117.5</v>
      </c>
      <c r="K22" s="149">
        <f>'G-3B'!F19</f>
        <v>123.5</v>
      </c>
      <c r="L22" s="150"/>
      <c r="M22" s="149">
        <f>'G-3B'!F20</f>
        <v>119.5</v>
      </c>
      <c r="N22" s="149">
        <f>'G-3B'!F21</f>
        <v>144.5</v>
      </c>
      <c r="O22" s="149">
        <f>'G-3B'!F22</f>
        <v>127.5</v>
      </c>
      <c r="P22" s="149">
        <f>'G-3B'!M10</f>
        <v>130</v>
      </c>
      <c r="Q22" s="149">
        <f>'G-3B'!M11</f>
        <v>129</v>
      </c>
      <c r="R22" s="149">
        <f>'G-3B'!M12</f>
        <v>140</v>
      </c>
      <c r="S22" s="149">
        <f>'G-3B'!M13</f>
        <v>144</v>
      </c>
      <c r="T22" s="149">
        <f>'G-3B'!M14</f>
        <v>128.5</v>
      </c>
      <c r="U22" s="149">
        <f>'G-3B'!M15</f>
        <v>125</v>
      </c>
      <c r="V22" s="149">
        <f>'G-3B'!M16</f>
        <v>120</v>
      </c>
      <c r="W22" s="149">
        <f>'G-3B'!M17</f>
        <v>112.5</v>
      </c>
      <c r="X22" s="149">
        <f>'G-3B'!M18</f>
        <v>124</v>
      </c>
      <c r="Y22" s="149">
        <f>'G-3B'!M19</f>
        <v>117</v>
      </c>
      <c r="Z22" s="149">
        <f>'G-3B'!M20</f>
        <v>102</v>
      </c>
      <c r="AA22" s="149">
        <f>'G-3B'!M21</f>
        <v>122.5</v>
      </c>
      <c r="AB22" s="149">
        <f>'G-3B'!M22</f>
        <v>99</v>
      </c>
      <c r="AC22" s="150"/>
      <c r="AD22" s="149">
        <f>'G-3B'!T10</f>
        <v>126.5</v>
      </c>
      <c r="AE22" s="149">
        <f>'G-3B'!T11</f>
        <v>143.5</v>
      </c>
      <c r="AF22" s="149">
        <f>'G-3B'!T12</f>
        <v>105.5</v>
      </c>
      <c r="AG22" s="149">
        <f>'G-3B'!T13</f>
        <v>106.5</v>
      </c>
      <c r="AH22" s="149">
        <f>'G-3B'!T14</f>
        <v>0</v>
      </c>
      <c r="AI22" s="149">
        <f>'G-3B'!T15</f>
        <v>0</v>
      </c>
      <c r="AJ22" s="149">
        <f>'G-3B'!T16</f>
        <v>0</v>
      </c>
      <c r="AK22" s="149">
        <f>'G-3B'!T17</f>
        <v>0</v>
      </c>
      <c r="AL22" s="149">
        <f>'G-3B'!T18</f>
        <v>0</v>
      </c>
      <c r="AM22" s="149">
        <f>'G-3B'!T19</f>
        <v>0</v>
      </c>
      <c r="AN22" s="149">
        <f>'G-3B'!T20</f>
        <v>0</v>
      </c>
      <c r="AO22" s="149">
        <f>'G-3B'!T21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344</v>
      </c>
      <c r="F23" s="149">
        <f t="shared" ref="F23:K23" si="21">C22+D22+E22+F22</f>
        <v>404</v>
      </c>
      <c r="G23" s="149">
        <f t="shared" si="21"/>
        <v>440.5</v>
      </c>
      <c r="H23" s="149">
        <f t="shared" si="21"/>
        <v>487.5</v>
      </c>
      <c r="I23" s="149">
        <f t="shared" si="21"/>
        <v>527</v>
      </c>
      <c r="J23" s="149">
        <f t="shared" si="21"/>
        <v>519</v>
      </c>
      <c r="K23" s="149">
        <f t="shared" si="21"/>
        <v>530.5</v>
      </c>
      <c r="L23" s="150"/>
      <c r="M23" s="149"/>
      <c r="N23" s="149"/>
      <c r="O23" s="149"/>
      <c r="P23" s="149">
        <f>M22+N22+O22+P22</f>
        <v>521.5</v>
      </c>
      <c r="Q23" s="149">
        <f t="shared" ref="Q23:AB23" si="22">N22+O22+P22+Q22</f>
        <v>531</v>
      </c>
      <c r="R23" s="149">
        <f t="shared" si="22"/>
        <v>526.5</v>
      </c>
      <c r="S23" s="149">
        <f t="shared" si="22"/>
        <v>543</v>
      </c>
      <c r="T23" s="149">
        <f t="shared" si="22"/>
        <v>541.5</v>
      </c>
      <c r="U23" s="149">
        <f t="shared" si="22"/>
        <v>537.5</v>
      </c>
      <c r="V23" s="149">
        <f t="shared" si="22"/>
        <v>517.5</v>
      </c>
      <c r="W23" s="149">
        <f t="shared" si="22"/>
        <v>486</v>
      </c>
      <c r="X23" s="149">
        <f t="shared" si="22"/>
        <v>481.5</v>
      </c>
      <c r="Y23" s="149">
        <f t="shared" si="22"/>
        <v>473.5</v>
      </c>
      <c r="Z23" s="149">
        <f t="shared" si="22"/>
        <v>455.5</v>
      </c>
      <c r="AA23" s="149">
        <f t="shared" si="22"/>
        <v>465.5</v>
      </c>
      <c r="AB23" s="149">
        <f t="shared" si="22"/>
        <v>440.5</v>
      </c>
      <c r="AC23" s="150"/>
      <c r="AD23" s="149"/>
      <c r="AE23" s="149"/>
      <c r="AF23" s="149"/>
      <c r="AG23" s="149">
        <f>AD22+AE22+AF22+AG22</f>
        <v>482</v>
      </c>
      <c r="AH23" s="149">
        <f t="shared" ref="AH23:AO23" si="23">AE22+AF22+AG22+AH22</f>
        <v>355.5</v>
      </c>
      <c r="AI23" s="149">
        <f t="shared" si="23"/>
        <v>212</v>
      </c>
      <c r="AJ23" s="149">
        <f t="shared" si="23"/>
        <v>106.5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0.5539568345323741</v>
      </c>
      <c r="E24" s="152"/>
      <c r="F24" s="152" t="s">
        <v>106</v>
      </c>
      <c r="G24" s="153">
        <f>DIRECCIONALIDAD!J29/100</f>
        <v>0.41906474820143885</v>
      </c>
      <c r="H24" s="152"/>
      <c r="I24" s="152" t="s">
        <v>107</v>
      </c>
      <c r="J24" s="153">
        <f>DIRECCIONALIDAD!J30/100</f>
        <v>2.6978417266187053E-2</v>
      </c>
      <c r="K24" s="154"/>
      <c r="L24" s="148"/>
      <c r="M24" s="151"/>
      <c r="N24" s="152"/>
      <c r="O24" s="152" t="s">
        <v>105</v>
      </c>
      <c r="P24" s="153">
        <f>DIRECCIONALIDAD!J31/100</f>
        <v>0.47228381374722839</v>
      </c>
      <c r="Q24" s="152"/>
      <c r="R24" s="152"/>
      <c r="S24" s="152"/>
      <c r="T24" s="152" t="s">
        <v>106</v>
      </c>
      <c r="U24" s="153">
        <f>DIRECCIONALIDAD!J32/100</f>
        <v>0.47450110864745004</v>
      </c>
      <c r="V24" s="152"/>
      <c r="W24" s="152"/>
      <c r="X24" s="152"/>
      <c r="Y24" s="152" t="s">
        <v>107</v>
      </c>
      <c r="Z24" s="153">
        <f>DIRECCIONALIDAD!J33/100</f>
        <v>5.3215077605321508E-2</v>
      </c>
      <c r="AA24" s="152"/>
      <c r="AB24" s="152"/>
      <c r="AC24" s="148"/>
      <c r="AD24" s="151"/>
      <c r="AE24" s="152" t="s">
        <v>105</v>
      </c>
      <c r="AF24" s="153">
        <f>DIRECCIONALIDAD!J34/100</f>
        <v>0.52358490566037741</v>
      </c>
      <c r="AG24" s="152"/>
      <c r="AH24" s="152"/>
      <c r="AI24" s="152"/>
      <c r="AJ24" s="152" t="s">
        <v>106</v>
      </c>
      <c r="AK24" s="153">
        <f>DIRECCIONALIDAD!J35/100</f>
        <v>0.43632075471698106</v>
      </c>
      <c r="AL24" s="152"/>
      <c r="AM24" s="152"/>
      <c r="AN24" s="152" t="s">
        <v>107</v>
      </c>
      <c r="AO24" s="153">
        <f>DIRECCIONALIDAD!J36/100</f>
        <v>4.0094339622641507E-2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9" t="s">
        <v>151</v>
      </c>
      <c r="B25" s="160">
        <f>MAX(B23:K23)</f>
        <v>530.5</v>
      </c>
      <c r="C25" s="152" t="s">
        <v>105</v>
      </c>
      <c r="D25" s="161">
        <f>+B25*D24</f>
        <v>293.87410071942446</v>
      </c>
      <c r="E25" s="152"/>
      <c r="F25" s="152" t="s">
        <v>106</v>
      </c>
      <c r="G25" s="161">
        <f>+B25*G24</f>
        <v>222.31384892086331</v>
      </c>
      <c r="H25" s="152"/>
      <c r="I25" s="152" t="s">
        <v>107</v>
      </c>
      <c r="J25" s="161">
        <f>+B25*J24</f>
        <v>14.312050359712231</v>
      </c>
      <c r="K25" s="154"/>
      <c r="L25" s="148"/>
      <c r="M25" s="160">
        <f>MAX(M23:AB23)</f>
        <v>543</v>
      </c>
      <c r="N25" s="152"/>
      <c r="O25" s="152" t="s">
        <v>105</v>
      </c>
      <c r="P25" s="162">
        <f>+M25*P24</f>
        <v>256.450110864745</v>
      </c>
      <c r="Q25" s="152"/>
      <c r="R25" s="152"/>
      <c r="S25" s="152"/>
      <c r="T25" s="152" t="s">
        <v>106</v>
      </c>
      <c r="U25" s="162">
        <f>+M25*U24</f>
        <v>257.65410199556538</v>
      </c>
      <c r="V25" s="152"/>
      <c r="W25" s="152"/>
      <c r="X25" s="152"/>
      <c r="Y25" s="152" t="s">
        <v>107</v>
      </c>
      <c r="Z25" s="162">
        <f>+M25*Z24</f>
        <v>28.895787139689578</v>
      </c>
      <c r="AA25" s="152"/>
      <c r="AB25" s="154"/>
      <c r="AC25" s="148"/>
      <c r="AD25" s="160">
        <f>MAX(AD23:AO23)</f>
        <v>482</v>
      </c>
      <c r="AE25" s="152" t="s">
        <v>105</v>
      </c>
      <c r="AF25" s="161">
        <f>+AD25*AF24</f>
        <v>252.3679245283019</v>
      </c>
      <c r="AG25" s="152"/>
      <c r="AH25" s="152"/>
      <c r="AI25" s="152"/>
      <c r="AJ25" s="152" t="s">
        <v>106</v>
      </c>
      <c r="AK25" s="161">
        <f>+AD25*AK24</f>
        <v>210.30660377358487</v>
      </c>
      <c r="AL25" s="152"/>
      <c r="AM25" s="152"/>
      <c r="AN25" s="152" t="s">
        <v>107</v>
      </c>
      <c r="AO25" s="163">
        <f>+AD25*AO24</f>
        <v>19.325471698113205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101</v>
      </c>
      <c r="U26" s="245"/>
      <c r="V26" s="156" t="s">
        <v>147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>
        <f>'G-3A'!F10</f>
        <v>114.5</v>
      </c>
      <c r="C27" s="149">
        <f>'G-3A'!F11</f>
        <v>114.5</v>
      </c>
      <c r="D27" s="149">
        <f>'G-3A'!F12</f>
        <v>191.5</v>
      </c>
      <c r="E27" s="149">
        <f>'G-3A'!F13</f>
        <v>117</v>
      </c>
      <c r="F27" s="149">
        <f>'G-3A'!F14</f>
        <v>60.5</v>
      </c>
      <c r="G27" s="149">
        <f>'G-3A'!F15</f>
        <v>108.5</v>
      </c>
      <c r="H27" s="149">
        <f>'G-3A'!F16</f>
        <v>89.5</v>
      </c>
      <c r="I27" s="149">
        <f>'G-3A'!F17</f>
        <v>85.5</v>
      </c>
      <c r="J27" s="149">
        <f>'G-3A'!F18</f>
        <v>109.5</v>
      </c>
      <c r="K27" s="149">
        <f>'G-3A'!F19</f>
        <v>131</v>
      </c>
      <c r="L27" s="150"/>
      <c r="M27" s="149">
        <f>'G-3A'!F20</f>
        <v>117.5</v>
      </c>
      <c r="N27" s="149">
        <f>'G-3A'!F21</f>
        <v>117</v>
      </c>
      <c r="O27" s="149">
        <f>'G-3A'!F22</f>
        <v>114.5</v>
      </c>
      <c r="P27" s="149">
        <f>'G-3A'!M10</f>
        <v>126.5</v>
      </c>
      <c r="Q27" s="149">
        <f>'G-3A'!M11</f>
        <v>111</v>
      </c>
      <c r="R27" s="149">
        <f>'G-3A'!M12</f>
        <v>92</v>
      </c>
      <c r="S27" s="149">
        <f>'G-3A'!M13</f>
        <v>91</v>
      </c>
      <c r="T27" s="149">
        <f>'G-3A'!M14</f>
        <v>87.5</v>
      </c>
      <c r="U27" s="149">
        <f>'G-3A'!M15</f>
        <v>86.5</v>
      </c>
      <c r="V27" s="149">
        <f>'G-3A'!M16</f>
        <v>81</v>
      </c>
      <c r="W27" s="149">
        <f>'G-3A'!M17</f>
        <v>76</v>
      </c>
      <c r="X27" s="149">
        <f>'G-3A'!M18</f>
        <v>72</v>
      </c>
      <c r="Y27" s="149">
        <f>'G-3A'!M19</f>
        <v>69</v>
      </c>
      <c r="Z27" s="149">
        <f>'G-3A'!M20</f>
        <v>91</v>
      </c>
      <c r="AA27" s="149">
        <f>'G-3A'!M21</f>
        <v>135</v>
      </c>
      <c r="AB27" s="149">
        <f>'G-3A'!M22</f>
        <v>20</v>
      </c>
      <c r="AC27" s="150"/>
      <c r="AD27" s="149">
        <f>'G-3A'!T10</f>
        <v>85.5</v>
      </c>
      <c r="AE27" s="149">
        <f>'G-3A'!T11</f>
        <v>82.5</v>
      </c>
      <c r="AF27" s="149">
        <f>'G-3A'!T12</f>
        <v>101.5</v>
      </c>
      <c r="AG27" s="149">
        <f>'G-3A'!T13</f>
        <v>81</v>
      </c>
      <c r="AH27" s="149">
        <f>'G-3A'!T14</f>
        <v>0</v>
      </c>
      <c r="AI27" s="149">
        <f>'G-3A'!T15</f>
        <v>0</v>
      </c>
      <c r="AJ27" s="149">
        <f>'G-3A'!T16</f>
        <v>0</v>
      </c>
      <c r="AK27" s="149">
        <f>'G-3A'!T17</f>
        <v>0</v>
      </c>
      <c r="AL27" s="149">
        <f>'G-3A'!T18</f>
        <v>0</v>
      </c>
      <c r="AM27" s="149">
        <f>'G-3A'!T19</f>
        <v>0</v>
      </c>
      <c r="AN27" s="149">
        <f>'G-3A'!T20</f>
        <v>0</v>
      </c>
      <c r="AO27" s="149">
        <f>'G-3A'!T21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537.5</v>
      </c>
      <c r="F28" s="149">
        <f t="shared" ref="F28:K28" si="24">C27+D27+E27+F27</f>
        <v>483.5</v>
      </c>
      <c r="G28" s="149">
        <f t="shared" si="24"/>
        <v>477.5</v>
      </c>
      <c r="H28" s="149">
        <f t="shared" si="24"/>
        <v>375.5</v>
      </c>
      <c r="I28" s="149">
        <f t="shared" si="24"/>
        <v>344</v>
      </c>
      <c r="J28" s="149">
        <f t="shared" si="24"/>
        <v>393</v>
      </c>
      <c r="K28" s="149">
        <f t="shared" si="24"/>
        <v>415.5</v>
      </c>
      <c r="L28" s="150"/>
      <c r="M28" s="149"/>
      <c r="N28" s="149"/>
      <c r="O28" s="149"/>
      <c r="P28" s="149">
        <f>M27+N27+O27+P27</f>
        <v>475.5</v>
      </c>
      <c r="Q28" s="149">
        <f t="shared" ref="Q28:AB28" si="25">N27+O27+P27+Q27</f>
        <v>469</v>
      </c>
      <c r="R28" s="149">
        <f t="shared" si="25"/>
        <v>444</v>
      </c>
      <c r="S28" s="149">
        <f t="shared" si="25"/>
        <v>420.5</v>
      </c>
      <c r="T28" s="149">
        <f t="shared" si="25"/>
        <v>381.5</v>
      </c>
      <c r="U28" s="149">
        <f t="shared" si="25"/>
        <v>357</v>
      </c>
      <c r="V28" s="149">
        <f t="shared" si="25"/>
        <v>346</v>
      </c>
      <c r="W28" s="149">
        <f t="shared" si="25"/>
        <v>331</v>
      </c>
      <c r="X28" s="149">
        <f t="shared" si="25"/>
        <v>315.5</v>
      </c>
      <c r="Y28" s="149">
        <f t="shared" si="25"/>
        <v>298</v>
      </c>
      <c r="Z28" s="149">
        <f t="shared" si="25"/>
        <v>308</v>
      </c>
      <c r="AA28" s="149">
        <f t="shared" si="25"/>
        <v>367</v>
      </c>
      <c r="AB28" s="149">
        <f t="shared" si="25"/>
        <v>315</v>
      </c>
      <c r="AC28" s="150"/>
      <c r="AD28" s="149"/>
      <c r="AE28" s="149"/>
      <c r="AF28" s="149"/>
      <c r="AG28" s="149">
        <f>AD27+AE27+AF27+AG27</f>
        <v>350.5</v>
      </c>
      <c r="AH28" s="149">
        <f t="shared" ref="AH28:AO28" si="26">AE27+AF27+AG27+AH27</f>
        <v>265</v>
      </c>
      <c r="AI28" s="149">
        <f t="shared" si="26"/>
        <v>182.5</v>
      </c>
      <c r="AJ28" s="149">
        <f t="shared" si="26"/>
        <v>81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0.31263858093126384</v>
      </c>
      <c r="E29" s="152"/>
      <c r="F29" s="152" t="s">
        <v>106</v>
      </c>
      <c r="G29" s="153">
        <f>DIRECCIONALIDAD!J38/100</f>
        <v>0.65410199556541015</v>
      </c>
      <c r="H29" s="152"/>
      <c r="I29" s="152" t="s">
        <v>107</v>
      </c>
      <c r="J29" s="153">
        <f>DIRECCIONALIDAD!J39/100</f>
        <v>3.325942350332594E-2</v>
      </c>
      <c r="K29" s="154"/>
      <c r="L29" s="148"/>
      <c r="M29" s="151"/>
      <c r="N29" s="152"/>
      <c r="O29" s="152" t="s">
        <v>105</v>
      </c>
      <c r="P29" s="153">
        <f>DIRECCIONALIDAD!J40/100</f>
        <v>0.38292682926829275</v>
      </c>
      <c r="Q29" s="152"/>
      <c r="R29" s="152"/>
      <c r="S29" s="152"/>
      <c r="T29" s="152" t="s">
        <v>106</v>
      </c>
      <c r="U29" s="153">
        <f>DIRECCIONALIDAD!J41/100</f>
        <v>0.59024390243902436</v>
      </c>
      <c r="V29" s="152"/>
      <c r="W29" s="152"/>
      <c r="X29" s="152"/>
      <c r="Y29" s="152" t="s">
        <v>107</v>
      </c>
      <c r="Z29" s="153">
        <f>DIRECCIONALIDAD!J42/100</f>
        <v>2.682926829268293E-2</v>
      </c>
      <c r="AA29" s="152"/>
      <c r="AB29" s="154"/>
      <c r="AC29" s="148"/>
      <c r="AD29" s="151"/>
      <c r="AE29" s="152" t="s">
        <v>105</v>
      </c>
      <c r="AF29" s="153">
        <f>DIRECCIONALIDAD!J43/100</f>
        <v>0.33150684931506852</v>
      </c>
      <c r="AG29" s="152"/>
      <c r="AH29" s="152"/>
      <c r="AI29" s="152"/>
      <c r="AJ29" s="152" t="s">
        <v>106</v>
      </c>
      <c r="AK29" s="153">
        <f>DIRECCIONALIDAD!J44/100</f>
        <v>0.62465753424657533</v>
      </c>
      <c r="AL29" s="152"/>
      <c r="AM29" s="152"/>
      <c r="AN29" s="152" t="s">
        <v>107</v>
      </c>
      <c r="AO29" s="155">
        <f>DIRECCIONALIDAD!J45/100</f>
        <v>4.3835616438356165E-2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9" t="s">
        <v>151</v>
      </c>
      <c r="B30" s="160">
        <f>MAX(B28:K28)</f>
        <v>537.5</v>
      </c>
      <c r="C30" s="152" t="s">
        <v>105</v>
      </c>
      <c r="D30" s="161">
        <f>+B30*D29</f>
        <v>168.04323725055431</v>
      </c>
      <c r="E30" s="152"/>
      <c r="F30" s="152" t="s">
        <v>106</v>
      </c>
      <c r="G30" s="161">
        <f>+B30*G29</f>
        <v>351.57982261640797</v>
      </c>
      <c r="H30" s="152"/>
      <c r="I30" s="152" t="s">
        <v>107</v>
      </c>
      <c r="J30" s="161">
        <f>+B30*J29</f>
        <v>17.876940133037692</v>
      </c>
      <c r="K30" s="154"/>
      <c r="L30" s="148"/>
      <c r="M30" s="160">
        <f>MAX(M28:AB28)</f>
        <v>475.5</v>
      </c>
      <c r="N30" s="152"/>
      <c r="O30" s="152" t="s">
        <v>105</v>
      </c>
      <c r="P30" s="162">
        <f>+M30*P29</f>
        <v>182.08170731707321</v>
      </c>
      <c r="Q30" s="152"/>
      <c r="R30" s="152"/>
      <c r="S30" s="152"/>
      <c r="T30" s="152" t="s">
        <v>106</v>
      </c>
      <c r="U30" s="162">
        <f>+M30*U29</f>
        <v>280.66097560975606</v>
      </c>
      <c r="V30" s="152"/>
      <c r="W30" s="152"/>
      <c r="X30" s="152"/>
      <c r="Y30" s="152" t="s">
        <v>107</v>
      </c>
      <c r="Z30" s="162">
        <f>+M30*Z29</f>
        <v>12.757317073170734</v>
      </c>
      <c r="AA30" s="152"/>
      <c r="AB30" s="154"/>
      <c r="AC30" s="148"/>
      <c r="AD30" s="160">
        <f>MAX(AD28:AO28)</f>
        <v>350.5</v>
      </c>
      <c r="AE30" s="152" t="s">
        <v>105</v>
      </c>
      <c r="AF30" s="161">
        <f>+AD30*AF29</f>
        <v>116.19315068493151</v>
      </c>
      <c r="AG30" s="152"/>
      <c r="AH30" s="152"/>
      <c r="AI30" s="152"/>
      <c r="AJ30" s="152" t="s">
        <v>106</v>
      </c>
      <c r="AK30" s="161">
        <f>+AD30*AK29</f>
        <v>218.94246575342464</v>
      </c>
      <c r="AL30" s="152"/>
      <c r="AM30" s="152"/>
      <c r="AN30" s="152" t="s">
        <v>107</v>
      </c>
      <c r="AO30" s="163">
        <f>+AD30*AO29</f>
        <v>15.364383561643836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101</v>
      </c>
      <c r="U31" s="245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 t="shared" ref="B32:K32" si="27">B13+B17+B22+B27</f>
        <v>278</v>
      </c>
      <c r="C32" s="149">
        <f t="shared" si="27"/>
        <v>322</v>
      </c>
      <c r="D32" s="149">
        <f t="shared" si="27"/>
        <v>409</v>
      </c>
      <c r="E32" s="149">
        <f t="shared" si="27"/>
        <v>323</v>
      </c>
      <c r="F32" s="149">
        <f t="shared" si="27"/>
        <v>294</v>
      </c>
      <c r="G32" s="149">
        <f t="shared" si="27"/>
        <v>325.5</v>
      </c>
      <c r="H32" s="149">
        <f t="shared" si="27"/>
        <v>355</v>
      </c>
      <c r="I32" s="149">
        <f t="shared" si="27"/>
        <v>349.5</v>
      </c>
      <c r="J32" s="149">
        <f t="shared" si="27"/>
        <v>349</v>
      </c>
      <c r="K32" s="149">
        <f t="shared" si="27"/>
        <v>373.5</v>
      </c>
      <c r="L32" s="150"/>
      <c r="M32" s="149">
        <f t="shared" ref="M32:AB32" si="28">M13+M17+M22+M27</f>
        <v>356</v>
      </c>
      <c r="N32" s="149">
        <f t="shared" si="28"/>
        <v>370</v>
      </c>
      <c r="O32" s="149">
        <f t="shared" si="28"/>
        <v>356</v>
      </c>
      <c r="P32" s="149">
        <f t="shared" si="28"/>
        <v>383.5</v>
      </c>
      <c r="Q32" s="149">
        <f t="shared" si="28"/>
        <v>364.5</v>
      </c>
      <c r="R32" s="149">
        <f t="shared" si="28"/>
        <v>351</v>
      </c>
      <c r="S32" s="149">
        <f t="shared" si="28"/>
        <v>343.5</v>
      </c>
      <c r="T32" s="149">
        <f t="shared" si="28"/>
        <v>320</v>
      </c>
      <c r="U32" s="149">
        <f t="shared" si="28"/>
        <v>313.5</v>
      </c>
      <c r="V32" s="149">
        <f t="shared" si="28"/>
        <v>299</v>
      </c>
      <c r="W32" s="149">
        <f t="shared" si="28"/>
        <v>296</v>
      </c>
      <c r="X32" s="149">
        <f t="shared" si="28"/>
        <v>309.5</v>
      </c>
      <c r="Y32" s="149">
        <f t="shared" si="28"/>
        <v>301.5</v>
      </c>
      <c r="Z32" s="149">
        <f t="shared" si="28"/>
        <v>289.5</v>
      </c>
      <c r="AA32" s="149">
        <f t="shared" si="28"/>
        <v>361</v>
      </c>
      <c r="AB32" s="149">
        <f t="shared" si="28"/>
        <v>228.5</v>
      </c>
      <c r="AC32" s="150"/>
      <c r="AD32" s="149">
        <f t="shared" ref="AD32:AO32" si="29">AD13+AD17+AD22+AD27</f>
        <v>316.5</v>
      </c>
      <c r="AE32" s="149">
        <f t="shared" si="29"/>
        <v>338.5</v>
      </c>
      <c r="AF32" s="149">
        <f t="shared" si="29"/>
        <v>327</v>
      </c>
      <c r="AG32" s="149">
        <f t="shared" si="29"/>
        <v>290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1332</v>
      </c>
      <c r="F33" s="149">
        <f t="shared" ref="F33:K33" si="30">C32+D32+E32+F32</f>
        <v>1348</v>
      </c>
      <c r="G33" s="149">
        <f t="shared" si="30"/>
        <v>1351.5</v>
      </c>
      <c r="H33" s="149">
        <f t="shared" si="30"/>
        <v>1297.5</v>
      </c>
      <c r="I33" s="149">
        <f t="shared" si="30"/>
        <v>1324</v>
      </c>
      <c r="J33" s="149">
        <f t="shared" si="30"/>
        <v>1379</v>
      </c>
      <c r="K33" s="149">
        <f t="shared" si="30"/>
        <v>1427</v>
      </c>
      <c r="L33" s="150"/>
      <c r="M33" s="149"/>
      <c r="N33" s="149"/>
      <c r="O33" s="149"/>
      <c r="P33" s="149">
        <f>M32+N32+O32+P32</f>
        <v>1465.5</v>
      </c>
      <c r="Q33" s="149">
        <f t="shared" ref="Q33:AB33" si="31">N32+O32+P32+Q32</f>
        <v>1474</v>
      </c>
      <c r="R33" s="149">
        <f t="shared" si="31"/>
        <v>1455</v>
      </c>
      <c r="S33" s="149">
        <f t="shared" si="31"/>
        <v>1442.5</v>
      </c>
      <c r="T33" s="149">
        <f t="shared" si="31"/>
        <v>1379</v>
      </c>
      <c r="U33" s="149">
        <f t="shared" si="31"/>
        <v>1328</v>
      </c>
      <c r="V33" s="149">
        <f t="shared" si="31"/>
        <v>1276</v>
      </c>
      <c r="W33" s="149">
        <f t="shared" si="31"/>
        <v>1228.5</v>
      </c>
      <c r="X33" s="149">
        <f t="shared" si="31"/>
        <v>1218</v>
      </c>
      <c r="Y33" s="149">
        <f t="shared" si="31"/>
        <v>1206</v>
      </c>
      <c r="Z33" s="149">
        <f t="shared" si="31"/>
        <v>1196.5</v>
      </c>
      <c r="AA33" s="149">
        <f t="shared" si="31"/>
        <v>1261.5</v>
      </c>
      <c r="AB33" s="149">
        <f t="shared" si="31"/>
        <v>1180.5</v>
      </c>
      <c r="AC33" s="150"/>
      <c r="AD33" s="149"/>
      <c r="AE33" s="149"/>
      <c r="AF33" s="149"/>
      <c r="AG33" s="149">
        <f>AD32+AE32+AF32+AG32</f>
        <v>1272</v>
      </c>
      <c r="AH33" s="149">
        <f t="shared" ref="AH33:AO33" si="32">AE32+AF32+AG32+AH32</f>
        <v>955.5</v>
      </c>
      <c r="AI33" s="149">
        <f t="shared" si="32"/>
        <v>617</v>
      </c>
      <c r="AJ33" s="149">
        <f t="shared" si="32"/>
        <v>290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6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G-3A</vt:lpstr>
      <vt:lpstr>G-3B</vt:lpstr>
      <vt:lpstr>G-Totales</vt:lpstr>
      <vt:lpstr>DIRECCIONALIDAD</vt:lpstr>
      <vt:lpstr>DIAGRAMA DE VOL</vt:lpstr>
      <vt:lpstr>'G-2'!Área_de_impresión</vt:lpstr>
      <vt:lpstr>'G-3A'!Área_de_impresión</vt:lpstr>
      <vt:lpstr>'G-3B'!Área_de_impresión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2016-07-15T22:14:13Z</cp:lastPrinted>
  <dcterms:created xsi:type="dcterms:W3CDTF">1998-04-02T13:38:56Z</dcterms:created>
  <dcterms:modified xsi:type="dcterms:W3CDTF">2020-07-13T15:35:40Z</dcterms:modified>
</cp:coreProperties>
</file>